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wFlI7Ke5ZZSZu9gnEoyzodRiRj5vDyN8MHWw6dO9AVz1AhpBBmPUdmlLKHRWme++ZI4wh/XyYS/ZXL7aw1D3nQ==" workbookSaltValue="+tcqJGwYIsCmCZ6cIZ+LDQ==" workbookSpinCount="100000" lockStructure="1"/>
  <bookViews>
    <workbookView xWindow="0" yWindow="0" windowWidth="18615" windowHeight="8085" firstSheet="1" activeTab="1"/>
  </bookViews>
  <sheets>
    <sheet name="26.6" sheetId="1" state="hidden" r:id="rId1"/>
    <sheet name="기관검색" sheetId="2" r:id="rId2"/>
    <sheet name="26년 제공기관 리스트" sheetId="3" r:id="rId3"/>
    <sheet name="서비스별 설명 요약" sheetId="4" r:id="rId4"/>
  </sheets>
  <definedNames>
    <definedName name="_xlnm._FilterDatabase" localSheetId="0" hidden="1">'26.6'!$A$3:$N$154</definedName>
    <definedName name="_xlnm._FilterDatabase" localSheetId="2" hidden="1">'26년 제공기관 리스트'!$A$3:$J$154</definedName>
    <definedName name="_xlnm.Criteria" localSheetId="1">기관검색!#REF!</definedName>
    <definedName name="_xlnm.Extract" localSheetId="1">기관검색!#REF!</definedName>
  </definedNames>
  <calcPr calcId="162913"/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4" i="1"/>
  <c r="I4" i="3" l="1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/>
  <c r="I31" i="3"/>
  <c r="J31" i="3"/>
  <c r="I32" i="3"/>
  <c r="J32" i="3"/>
  <c r="I33" i="3"/>
  <c r="J33" i="3"/>
  <c r="I34" i="3"/>
  <c r="J34" i="3"/>
  <c r="I35" i="3"/>
  <c r="J35" i="3"/>
  <c r="I36" i="3"/>
  <c r="J36" i="3"/>
  <c r="I37" i="3"/>
  <c r="J37" i="3"/>
  <c r="I38" i="3"/>
  <c r="J38" i="3"/>
  <c r="I39" i="3"/>
  <c r="J39" i="3"/>
  <c r="I40" i="3"/>
  <c r="J40" i="3"/>
  <c r="I41" i="3"/>
  <c r="J41" i="3"/>
  <c r="I42" i="3"/>
  <c r="J42" i="3"/>
  <c r="I43" i="3"/>
  <c r="J43" i="3"/>
  <c r="I44" i="3"/>
  <c r="J44" i="3"/>
  <c r="I45" i="3"/>
  <c r="J45" i="3"/>
  <c r="I46" i="3"/>
  <c r="J46" i="3"/>
  <c r="I47" i="3"/>
  <c r="J47" i="3"/>
  <c r="I48" i="3"/>
  <c r="J48" i="3"/>
  <c r="I49" i="3"/>
  <c r="J49" i="3"/>
  <c r="I50" i="3"/>
  <c r="J50" i="3"/>
  <c r="I51" i="3"/>
  <c r="J51" i="3"/>
  <c r="I52" i="3"/>
  <c r="J52" i="3"/>
  <c r="I53" i="3"/>
  <c r="J53" i="3"/>
  <c r="I54" i="3"/>
  <c r="J54" i="3"/>
  <c r="I55" i="3"/>
  <c r="J55" i="3"/>
  <c r="I56" i="3"/>
  <c r="J56" i="3"/>
  <c r="I57" i="3"/>
  <c r="J57" i="3"/>
  <c r="I58" i="3"/>
  <c r="J58" i="3"/>
  <c r="I59" i="3"/>
  <c r="J59" i="3"/>
  <c r="I60" i="3"/>
  <c r="J60" i="3"/>
  <c r="I61" i="3"/>
  <c r="J61" i="3"/>
  <c r="I62" i="3"/>
  <c r="J62" i="3"/>
  <c r="I63" i="3"/>
  <c r="J63" i="3"/>
  <c r="I64" i="3"/>
  <c r="J64" i="3"/>
  <c r="I65" i="3"/>
  <c r="J65" i="3"/>
  <c r="I66" i="3"/>
  <c r="J66" i="3"/>
  <c r="I67" i="3"/>
  <c r="J67" i="3"/>
  <c r="I68" i="3"/>
  <c r="J68" i="3"/>
  <c r="I69" i="3"/>
  <c r="J69" i="3"/>
  <c r="I70" i="3"/>
  <c r="J70" i="3"/>
  <c r="I71" i="3"/>
  <c r="J71" i="3"/>
  <c r="I72" i="3"/>
  <c r="J72" i="3"/>
  <c r="I73" i="3"/>
  <c r="J73" i="3"/>
  <c r="I74" i="3"/>
  <c r="J74" i="3"/>
  <c r="I75" i="3"/>
  <c r="J75" i="3"/>
  <c r="I76" i="3"/>
  <c r="J76" i="3"/>
  <c r="I77" i="3"/>
  <c r="J77" i="3"/>
  <c r="I78" i="3"/>
  <c r="J78" i="3"/>
  <c r="I79" i="3"/>
  <c r="J79" i="3"/>
  <c r="I80" i="3"/>
  <c r="J80" i="3"/>
  <c r="I81" i="3"/>
  <c r="J81" i="3"/>
  <c r="I82" i="3"/>
  <c r="J82" i="3"/>
  <c r="I83" i="3"/>
  <c r="J83" i="3"/>
  <c r="I84" i="3"/>
  <c r="J84" i="3"/>
  <c r="I85" i="3"/>
  <c r="J85" i="3"/>
  <c r="I86" i="3"/>
  <c r="J86" i="3"/>
  <c r="I87" i="3"/>
  <c r="J87" i="3"/>
  <c r="I88" i="3"/>
  <c r="J88" i="3"/>
  <c r="I89" i="3"/>
  <c r="J89" i="3"/>
  <c r="I90" i="3"/>
  <c r="J90" i="3"/>
  <c r="I91" i="3"/>
  <c r="J91" i="3"/>
  <c r="I92" i="3"/>
  <c r="J92" i="3"/>
  <c r="I93" i="3"/>
  <c r="J93" i="3"/>
  <c r="I94" i="3"/>
  <c r="J94" i="3"/>
  <c r="I95" i="3"/>
  <c r="J95" i="3"/>
  <c r="I96" i="3"/>
  <c r="J96" i="3"/>
  <c r="I97" i="3"/>
  <c r="J97" i="3"/>
  <c r="I98" i="3"/>
  <c r="J98" i="3"/>
  <c r="I99" i="3"/>
  <c r="J99" i="3"/>
  <c r="I100" i="3"/>
  <c r="J100" i="3"/>
  <c r="I101" i="3"/>
  <c r="J101" i="3"/>
  <c r="I102" i="3"/>
  <c r="J102" i="3"/>
  <c r="I103" i="3"/>
  <c r="J103" i="3"/>
  <c r="I104" i="3"/>
  <c r="J104" i="3"/>
  <c r="I105" i="3"/>
  <c r="J105" i="3"/>
  <c r="I106" i="3"/>
  <c r="J106" i="3"/>
  <c r="I107" i="3"/>
  <c r="J107" i="3"/>
  <c r="I108" i="3"/>
  <c r="J108" i="3"/>
  <c r="I109" i="3"/>
  <c r="J109" i="3"/>
  <c r="I110" i="3"/>
  <c r="J110" i="3"/>
  <c r="I111" i="3"/>
  <c r="J111" i="3"/>
  <c r="I112" i="3"/>
  <c r="J112" i="3"/>
  <c r="I113" i="3"/>
  <c r="J113" i="3"/>
  <c r="I114" i="3"/>
  <c r="J114" i="3"/>
  <c r="I115" i="3"/>
  <c r="J115" i="3"/>
  <c r="I116" i="3"/>
  <c r="J116" i="3"/>
  <c r="I117" i="3"/>
  <c r="J117" i="3"/>
  <c r="I118" i="3"/>
  <c r="J118" i="3"/>
  <c r="I119" i="3"/>
  <c r="J119" i="3"/>
  <c r="I120" i="3"/>
  <c r="J120" i="3"/>
  <c r="I121" i="3"/>
  <c r="J121" i="3"/>
  <c r="I122" i="3"/>
  <c r="J122" i="3"/>
  <c r="I123" i="3"/>
  <c r="J123" i="3"/>
  <c r="I124" i="3"/>
  <c r="J124" i="3"/>
  <c r="I125" i="3"/>
  <c r="J125" i="3"/>
  <c r="I126" i="3"/>
  <c r="J126" i="3"/>
  <c r="I127" i="3"/>
  <c r="J127" i="3"/>
  <c r="I128" i="3"/>
  <c r="J128" i="3"/>
  <c r="I129" i="3"/>
  <c r="J129" i="3"/>
  <c r="I130" i="3"/>
  <c r="J130" i="3"/>
  <c r="I131" i="3"/>
  <c r="J131" i="3"/>
  <c r="I132" i="3"/>
  <c r="J132" i="3"/>
  <c r="I133" i="3"/>
  <c r="J133" i="3"/>
  <c r="I134" i="3"/>
  <c r="J134" i="3"/>
  <c r="I135" i="3"/>
  <c r="J135" i="3"/>
  <c r="I136" i="3"/>
  <c r="J136" i="3"/>
  <c r="I137" i="3"/>
  <c r="J137" i="3"/>
  <c r="I138" i="3"/>
  <c r="J138" i="3"/>
  <c r="I139" i="3"/>
  <c r="J139" i="3"/>
  <c r="I140" i="3"/>
  <c r="J140" i="3"/>
  <c r="I141" i="3"/>
  <c r="J141" i="3"/>
  <c r="I142" i="3"/>
  <c r="J142" i="3"/>
  <c r="I143" i="3"/>
  <c r="J143" i="3"/>
  <c r="I144" i="3"/>
  <c r="J144" i="3"/>
  <c r="I145" i="3"/>
  <c r="J145" i="3"/>
  <c r="I146" i="3"/>
  <c r="J146" i="3"/>
  <c r="I147" i="3"/>
  <c r="J147" i="3"/>
  <c r="I148" i="3"/>
  <c r="J148" i="3"/>
  <c r="I149" i="3"/>
  <c r="J149" i="3"/>
  <c r="I150" i="3"/>
  <c r="J150" i="3"/>
  <c r="I151" i="3"/>
  <c r="J151" i="3"/>
  <c r="I152" i="3"/>
  <c r="J152" i="3"/>
  <c r="I153" i="3"/>
  <c r="J153" i="3"/>
  <c r="I154" i="3"/>
  <c r="J154" i="3"/>
  <c r="F5" i="3" l="1"/>
  <c r="G5" i="3"/>
  <c r="H5" i="3"/>
  <c r="F6" i="3"/>
  <c r="G6" i="3"/>
  <c r="H6" i="3"/>
  <c r="F7" i="3"/>
  <c r="G7" i="3"/>
  <c r="H7" i="3"/>
  <c r="F8" i="3"/>
  <c r="G8" i="3"/>
  <c r="H8" i="3"/>
  <c r="F9" i="3"/>
  <c r="G9" i="3"/>
  <c r="H9" i="3"/>
  <c r="F10" i="3"/>
  <c r="G10" i="3"/>
  <c r="H10" i="3"/>
  <c r="F11" i="3"/>
  <c r="G11" i="3"/>
  <c r="H11" i="3"/>
  <c r="F12" i="3"/>
  <c r="G12" i="3"/>
  <c r="H12" i="3"/>
  <c r="F13" i="3"/>
  <c r="G13" i="3"/>
  <c r="H13" i="3"/>
  <c r="F14" i="3"/>
  <c r="G14" i="3"/>
  <c r="H14" i="3"/>
  <c r="F15" i="3"/>
  <c r="G15" i="3"/>
  <c r="H15" i="3"/>
  <c r="F16" i="3"/>
  <c r="G16" i="3"/>
  <c r="H16" i="3"/>
  <c r="F17" i="3"/>
  <c r="G17" i="3"/>
  <c r="H17" i="3"/>
  <c r="F18" i="3"/>
  <c r="G18" i="3"/>
  <c r="H18" i="3"/>
  <c r="F19" i="3"/>
  <c r="G19" i="3"/>
  <c r="H19" i="3"/>
  <c r="F20" i="3"/>
  <c r="G20" i="3"/>
  <c r="H20" i="3"/>
  <c r="F21" i="3"/>
  <c r="G21" i="3"/>
  <c r="H21" i="3"/>
  <c r="F22" i="3"/>
  <c r="G22" i="3"/>
  <c r="H22" i="3"/>
  <c r="F23" i="3"/>
  <c r="G23" i="3"/>
  <c r="H23" i="3"/>
  <c r="F24" i="3"/>
  <c r="G24" i="3"/>
  <c r="H24" i="3"/>
  <c r="F25" i="3"/>
  <c r="G25" i="3"/>
  <c r="H25" i="3"/>
  <c r="F26" i="3"/>
  <c r="G26" i="3"/>
  <c r="H26" i="3"/>
  <c r="F27" i="3"/>
  <c r="G27" i="3"/>
  <c r="H27" i="3"/>
  <c r="F28" i="3"/>
  <c r="G28" i="3"/>
  <c r="H28" i="3"/>
  <c r="F29" i="3"/>
  <c r="G29" i="3"/>
  <c r="H29" i="3"/>
  <c r="F30" i="3"/>
  <c r="G30" i="3"/>
  <c r="H30" i="3"/>
  <c r="F31" i="3"/>
  <c r="G31" i="3"/>
  <c r="H31" i="3"/>
  <c r="F32" i="3"/>
  <c r="G32" i="3"/>
  <c r="H32" i="3"/>
  <c r="F33" i="3"/>
  <c r="G33" i="3"/>
  <c r="H33" i="3"/>
  <c r="F34" i="3"/>
  <c r="G34" i="3"/>
  <c r="H34" i="3"/>
  <c r="F35" i="3"/>
  <c r="G35" i="3"/>
  <c r="H35" i="3"/>
  <c r="F36" i="3"/>
  <c r="G36" i="3"/>
  <c r="H36" i="3"/>
  <c r="F37" i="3"/>
  <c r="G37" i="3"/>
  <c r="H37" i="3"/>
  <c r="F38" i="3"/>
  <c r="G38" i="3"/>
  <c r="H38" i="3"/>
  <c r="F39" i="3"/>
  <c r="G39" i="3"/>
  <c r="H39" i="3"/>
  <c r="F40" i="3"/>
  <c r="G40" i="3"/>
  <c r="H40" i="3"/>
  <c r="F41" i="3"/>
  <c r="G41" i="3"/>
  <c r="H41" i="3"/>
  <c r="F42" i="3"/>
  <c r="G42" i="3"/>
  <c r="H42" i="3"/>
  <c r="F43" i="3"/>
  <c r="G43" i="3"/>
  <c r="H43" i="3"/>
  <c r="F44" i="3"/>
  <c r="G44" i="3"/>
  <c r="H44" i="3"/>
  <c r="F45" i="3"/>
  <c r="G45" i="3"/>
  <c r="H45" i="3"/>
  <c r="F46" i="3"/>
  <c r="G46" i="3"/>
  <c r="H46" i="3"/>
  <c r="F47" i="3"/>
  <c r="G47" i="3"/>
  <c r="H47" i="3"/>
  <c r="F48" i="3"/>
  <c r="G48" i="3"/>
  <c r="H48" i="3"/>
  <c r="F49" i="3"/>
  <c r="G49" i="3"/>
  <c r="H49" i="3"/>
  <c r="F50" i="3"/>
  <c r="G50" i="3"/>
  <c r="H50" i="3"/>
  <c r="F51" i="3"/>
  <c r="G51" i="3"/>
  <c r="H51" i="3"/>
  <c r="F52" i="3"/>
  <c r="G52" i="3"/>
  <c r="H52" i="3"/>
  <c r="F53" i="3"/>
  <c r="G53" i="3"/>
  <c r="H53" i="3"/>
  <c r="F54" i="3"/>
  <c r="G54" i="3"/>
  <c r="H54" i="3"/>
  <c r="F55" i="3"/>
  <c r="G55" i="3"/>
  <c r="H55" i="3"/>
  <c r="F56" i="3"/>
  <c r="G56" i="3"/>
  <c r="H56" i="3"/>
  <c r="F57" i="3"/>
  <c r="G57" i="3"/>
  <c r="H57" i="3"/>
  <c r="F58" i="3"/>
  <c r="G58" i="3"/>
  <c r="H58" i="3"/>
  <c r="F59" i="3"/>
  <c r="G59" i="3"/>
  <c r="H59" i="3"/>
  <c r="F60" i="3"/>
  <c r="G60" i="3"/>
  <c r="H60" i="3"/>
  <c r="F61" i="3"/>
  <c r="G61" i="3"/>
  <c r="H61" i="3"/>
  <c r="F62" i="3"/>
  <c r="G62" i="3"/>
  <c r="H62" i="3"/>
  <c r="F63" i="3"/>
  <c r="G63" i="3"/>
  <c r="H63" i="3"/>
  <c r="F64" i="3"/>
  <c r="G64" i="3"/>
  <c r="H64" i="3"/>
  <c r="F65" i="3"/>
  <c r="G65" i="3"/>
  <c r="H65" i="3"/>
  <c r="F66" i="3"/>
  <c r="G66" i="3"/>
  <c r="H66" i="3"/>
  <c r="F67" i="3"/>
  <c r="G67" i="3"/>
  <c r="H67" i="3"/>
  <c r="F68" i="3"/>
  <c r="G68" i="3"/>
  <c r="H68" i="3"/>
  <c r="F69" i="3"/>
  <c r="G69" i="3"/>
  <c r="H69" i="3"/>
  <c r="F70" i="3"/>
  <c r="G70" i="3"/>
  <c r="H70" i="3"/>
  <c r="F71" i="3"/>
  <c r="G71" i="3"/>
  <c r="H71" i="3"/>
  <c r="F72" i="3"/>
  <c r="G72" i="3"/>
  <c r="H72" i="3"/>
  <c r="F73" i="3"/>
  <c r="G73" i="3"/>
  <c r="H73" i="3"/>
  <c r="F74" i="3"/>
  <c r="G74" i="3"/>
  <c r="H74" i="3"/>
  <c r="F75" i="3"/>
  <c r="G75" i="3"/>
  <c r="H75" i="3"/>
  <c r="F76" i="3"/>
  <c r="G76" i="3"/>
  <c r="H76" i="3"/>
  <c r="F77" i="3"/>
  <c r="G77" i="3"/>
  <c r="H77" i="3"/>
  <c r="F78" i="3"/>
  <c r="G78" i="3"/>
  <c r="H78" i="3"/>
  <c r="F79" i="3"/>
  <c r="G79" i="3"/>
  <c r="H79" i="3"/>
  <c r="F80" i="3"/>
  <c r="G80" i="3"/>
  <c r="H80" i="3"/>
  <c r="F81" i="3"/>
  <c r="G81" i="3"/>
  <c r="H81" i="3"/>
  <c r="F82" i="3"/>
  <c r="G82" i="3"/>
  <c r="H82" i="3"/>
  <c r="F83" i="3"/>
  <c r="G83" i="3"/>
  <c r="H83" i="3"/>
  <c r="F84" i="3"/>
  <c r="G84" i="3"/>
  <c r="H84" i="3"/>
  <c r="F85" i="3"/>
  <c r="G85" i="3"/>
  <c r="H85" i="3"/>
  <c r="F86" i="3"/>
  <c r="G86" i="3"/>
  <c r="H86" i="3"/>
  <c r="F87" i="3"/>
  <c r="G87" i="3"/>
  <c r="H87" i="3"/>
  <c r="F88" i="3"/>
  <c r="G88" i="3"/>
  <c r="H88" i="3"/>
  <c r="F89" i="3"/>
  <c r="G89" i="3"/>
  <c r="H89" i="3"/>
  <c r="F90" i="3"/>
  <c r="G90" i="3"/>
  <c r="H90" i="3"/>
  <c r="F91" i="3"/>
  <c r="G91" i="3"/>
  <c r="H91" i="3"/>
  <c r="F92" i="3"/>
  <c r="G92" i="3"/>
  <c r="H92" i="3"/>
  <c r="F93" i="3"/>
  <c r="G93" i="3"/>
  <c r="H93" i="3"/>
  <c r="F94" i="3"/>
  <c r="G94" i="3"/>
  <c r="H94" i="3"/>
  <c r="F95" i="3"/>
  <c r="G95" i="3"/>
  <c r="H95" i="3"/>
  <c r="F96" i="3"/>
  <c r="G96" i="3"/>
  <c r="H96" i="3"/>
  <c r="F97" i="3"/>
  <c r="G97" i="3"/>
  <c r="H97" i="3"/>
  <c r="F98" i="3"/>
  <c r="G98" i="3"/>
  <c r="H98" i="3"/>
  <c r="F99" i="3"/>
  <c r="G99" i="3"/>
  <c r="H99" i="3"/>
  <c r="F100" i="3"/>
  <c r="G100" i="3"/>
  <c r="H100" i="3"/>
  <c r="F101" i="3"/>
  <c r="G101" i="3"/>
  <c r="H101" i="3"/>
  <c r="F102" i="3"/>
  <c r="G102" i="3"/>
  <c r="H102" i="3"/>
  <c r="F103" i="3"/>
  <c r="G103" i="3"/>
  <c r="H103" i="3"/>
  <c r="F104" i="3"/>
  <c r="G104" i="3"/>
  <c r="H104" i="3"/>
  <c r="F105" i="3"/>
  <c r="G105" i="3"/>
  <c r="H105" i="3"/>
  <c r="F106" i="3"/>
  <c r="G106" i="3"/>
  <c r="H106" i="3"/>
  <c r="F107" i="3"/>
  <c r="G107" i="3"/>
  <c r="H107" i="3"/>
  <c r="F108" i="3"/>
  <c r="G108" i="3"/>
  <c r="H108" i="3"/>
  <c r="F109" i="3"/>
  <c r="G109" i="3"/>
  <c r="H109" i="3"/>
  <c r="F110" i="3"/>
  <c r="G110" i="3"/>
  <c r="H110" i="3"/>
  <c r="F111" i="3"/>
  <c r="G111" i="3"/>
  <c r="H111" i="3"/>
  <c r="F112" i="3"/>
  <c r="G112" i="3"/>
  <c r="H112" i="3"/>
  <c r="F113" i="3"/>
  <c r="G113" i="3"/>
  <c r="H113" i="3"/>
  <c r="F114" i="3"/>
  <c r="G114" i="3"/>
  <c r="H114" i="3"/>
  <c r="F115" i="3"/>
  <c r="G115" i="3"/>
  <c r="H115" i="3"/>
  <c r="F116" i="3"/>
  <c r="G116" i="3"/>
  <c r="H116" i="3"/>
  <c r="F117" i="3"/>
  <c r="G117" i="3"/>
  <c r="H117" i="3"/>
  <c r="F118" i="3"/>
  <c r="G118" i="3"/>
  <c r="H118" i="3"/>
  <c r="F119" i="3"/>
  <c r="G119" i="3"/>
  <c r="H119" i="3"/>
  <c r="F120" i="3"/>
  <c r="G120" i="3"/>
  <c r="H120" i="3"/>
  <c r="F121" i="3"/>
  <c r="G121" i="3"/>
  <c r="H121" i="3"/>
  <c r="F122" i="3"/>
  <c r="G122" i="3"/>
  <c r="H122" i="3"/>
  <c r="F123" i="3"/>
  <c r="G123" i="3"/>
  <c r="H123" i="3"/>
  <c r="F124" i="3"/>
  <c r="G124" i="3"/>
  <c r="H124" i="3"/>
  <c r="F125" i="3"/>
  <c r="G125" i="3"/>
  <c r="H125" i="3"/>
  <c r="F126" i="3"/>
  <c r="G126" i="3"/>
  <c r="H126" i="3"/>
  <c r="F127" i="3"/>
  <c r="G127" i="3"/>
  <c r="H127" i="3"/>
  <c r="F128" i="3"/>
  <c r="G128" i="3"/>
  <c r="H128" i="3"/>
  <c r="F129" i="3"/>
  <c r="G129" i="3"/>
  <c r="H129" i="3"/>
  <c r="F130" i="3"/>
  <c r="G130" i="3"/>
  <c r="H130" i="3"/>
  <c r="F131" i="3"/>
  <c r="G131" i="3"/>
  <c r="H131" i="3"/>
  <c r="F132" i="3"/>
  <c r="G132" i="3"/>
  <c r="H132" i="3"/>
  <c r="F133" i="3"/>
  <c r="G133" i="3"/>
  <c r="H133" i="3"/>
  <c r="F134" i="3"/>
  <c r="G134" i="3"/>
  <c r="H134" i="3"/>
  <c r="F135" i="3"/>
  <c r="G135" i="3"/>
  <c r="H135" i="3"/>
  <c r="F136" i="3"/>
  <c r="G136" i="3"/>
  <c r="H136" i="3"/>
  <c r="F137" i="3"/>
  <c r="G137" i="3"/>
  <c r="H137" i="3"/>
  <c r="F138" i="3"/>
  <c r="G138" i="3"/>
  <c r="H138" i="3"/>
  <c r="F139" i="3"/>
  <c r="G139" i="3"/>
  <c r="H139" i="3"/>
  <c r="F140" i="3"/>
  <c r="G140" i="3"/>
  <c r="H140" i="3"/>
  <c r="F141" i="3"/>
  <c r="G141" i="3"/>
  <c r="H141" i="3"/>
  <c r="F142" i="3"/>
  <c r="G142" i="3"/>
  <c r="H142" i="3"/>
  <c r="F143" i="3"/>
  <c r="G143" i="3"/>
  <c r="H143" i="3"/>
  <c r="F144" i="3"/>
  <c r="G144" i="3"/>
  <c r="H144" i="3"/>
  <c r="F145" i="3"/>
  <c r="G145" i="3"/>
  <c r="H145" i="3"/>
  <c r="F146" i="3"/>
  <c r="G146" i="3"/>
  <c r="H146" i="3"/>
  <c r="F147" i="3"/>
  <c r="G147" i="3"/>
  <c r="H147" i="3"/>
  <c r="F148" i="3"/>
  <c r="G148" i="3"/>
  <c r="H148" i="3"/>
  <c r="F149" i="3"/>
  <c r="G149" i="3"/>
  <c r="H149" i="3"/>
  <c r="F150" i="3"/>
  <c r="G150" i="3"/>
  <c r="H150" i="3"/>
  <c r="F151" i="3"/>
  <c r="G151" i="3"/>
  <c r="H151" i="3"/>
  <c r="F152" i="3"/>
  <c r="G152" i="3"/>
  <c r="H152" i="3"/>
  <c r="F153" i="3"/>
  <c r="G153" i="3"/>
  <c r="H153" i="3"/>
  <c r="F154" i="3"/>
  <c r="G154" i="3"/>
  <c r="H154" i="3"/>
  <c r="H4" i="3"/>
  <c r="G4" i="3"/>
  <c r="F4" i="3"/>
  <c r="M140" i="1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4" i="3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52" i="1"/>
  <c r="C153" i="1"/>
  <c r="C154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4" i="1" l="1"/>
  <c r="C8" i="2" l="1" a="1"/>
  <c r="C8" i="2" s="1"/>
  <c r="B8" i="2" s="1"/>
  <c r="F9" i="2" a="1"/>
  <c r="F9" i="2" s="1"/>
  <c r="I10" i="2" a="1"/>
  <c r="I10" i="2" s="1"/>
  <c r="E12" i="2" a="1"/>
  <c r="E12" i="2" s="1"/>
  <c r="H13" i="2" a="1"/>
  <c r="H13" i="2" s="1"/>
  <c r="D15" i="2" a="1"/>
  <c r="D15" i="2" s="1"/>
  <c r="G16" i="2" a="1"/>
  <c r="G16" i="2" s="1"/>
  <c r="C18" i="2" a="1"/>
  <c r="C18" i="2" s="1"/>
  <c r="B18" i="2" s="1"/>
  <c r="F19" i="2" a="1"/>
  <c r="F19" i="2" s="1"/>
  <c r="I20" i="2" a="1"/>
  <c r="I20" i="2" s="1"/>
  <c r="E22" i="2" a="1"/>
  <c r="E22" i="2" s="1"/>
  <c r="H23" i="2" a="1"/>
  <c r="H23" i="2" s="1"/>
  <c r="D25" i="2" a="1"/>
  <c r="D25" i="2" s="1"/>
  <c r="G26" i="2" a="1"/>
  <c r="G26" i="2" s="1"/>
  <c r="C28" i="2" a="1"/>
  <c r="C28" i="2" s="1"/>
  <c r="B28" i="2" s="1"/>
  <c r="F29" i="2" a="1"/>
  <c r="F29" i="2" s="1"/>
  <c r="I30" i="2" a="1"/>
  <c r="I30" i="2" s="1"/>
  <c r="E32" i="2" a="1"/>
  <c r="E32" i="2" s="1"/>
  <c r="H33" i="2" a="1"/>
  <c r="H33" i="2" s="1"/>
  <c r="D35" i="2" a="1"/>
  <c r="D35" i="2" s="1"/>
  <c r="G36" i="2" a="1"/>
  <c r="G36" i="2" s="1"/>
  <c r="C38" i="2" a="1"/>
  <c r="C38" i="2" s="1"/>
  <c r="F39" i="2" a="1"/>
  <c r="F39" i="2" s="1"/>
  <c r="I40" i="2" a="1"/>
  <c r="I40" i="2" s="1"/>
  <c r="E42" i="2" a="1"/>
  <c r="E42" i="2" s="1"/>
  <c r="H43" i="2" a="1"/>
  <c r="H43" i="2" s="1"/>
  <c r="D45" i="2" a="1"/>
  <c r="D45" i="2" s="1"/>
  <c r="G46" i="2" a="1"/>
  <c r="G46" i="2" s="1"/>
  <c r="C48" i="2" a="1"/>
  <c r="C48" i="2" s="1"/>
  <c r="B48" i="2" s="1"/>
  <c r="F49" i="2" a="1"/>
  <c r="F49" i="2" s="1"/>
  <c r="I50" i="2" a="1"/>
  <c r="I50" i="2" s="1"/>
  <c r="E52" i="2" a="1"/>
  <c r="E52" i="2" s="1"/>
  <c r="H53" i="2" a="1"/>
  <c r="H53" i="2" s="1"/>
  <c r="D55" i="2" a="1"/>
  <c r="D55" i="2" s="1"/>
  <c r="G56" i="2" a="1"/>
  <c r="G56" i="2" s="1"/>
  <c r="C58" i="2" a="1"/>
  <c r="C58" i="2" s="1"/>
  <c r="B58" i="2" s="1"/>
  <c r="F59" i="2" a="1"/>
  <c r="F59" i="2" s="1"/>
  <c r="I60" i="2" a="1"/>
  <c r="I60" i="2" s="1"/>
  <c r="E62" i="2" a="1"/>
  <c r="E62" i="2" s="1"/>
  <c r="H63" i="2" a="1"/>
  <c r="H63" i="2" s="1"/>
  <c r="D65" i="2" a="1"/>
  <c r="D65" i="2" s="1"/>
  <c r="G66" i="2" a="1"/>
  <c r="G66" i="2" s="1"/>
  <c r="C68" i="2" a="1"/>
  <c r="C68" i="2" s="1"/>
  <c r="B68" i="2" s="1"/>
  <c r="F69" i="2" a="1"/>
  <c r="F69" i="2" s="1"/>
  <c r="I70" i="2" a="1"/>
  <c r="I70" i="2" s="1"/>
  <c r="E72" i="2" a="1"/>
  <c r="E72" i="2" s="1"/>
  <c r="H73" i="2" a="1"/>
  <c r="H73" i="2" s="1"/>
  <c r="D75" i="2" a="1"/>
  <c r="D75" i="2" s="1"/>
  <c r="G76" i="2" a="1"/>
  <c r="G76" i="2" s="1"/>
  <c r="I77" i="2" a="1"/>
  <c r="I77" i="2" s="1"/>
  <c r="E79" i="2" a="1"/>
  <c r="E79" i="2" s="1"/>
  <c r="H80" i="2" a="1"/>
  <c r="H80" i="2" s="1"/>
  <c r="D82" i="2" a="1"/>
  <c r="D82" i="2" s="1"/>
  <c r="G83" i="2" a="1"/>
  <c r="G83" i="2" s="1"/>
  <c r="I84" i="2" a="1"/>
  <c r="I84" i="2" s="1"/>
  <c r="E86" i="2" a="1"/>
  <c r="E86" i="2" s="1"/>
  <c r="H87" i="2" a="1"/>
  <c r="H87" i="2" s="1"/>
  <c r="D89" i="2" a="1"/>
  <c r="D89" i="2" s="1"/>
  <c r="G90" i="2" a="1"/>
  <c r="G90" i="2" s="1"/>
  <c r="I91" i="2" a="1"/>
  <c r="I91" i="2" s="1"/>
  <c r="E93" i="2" a="1"/>
  <c r="E93" i="2" s="1"/>
  <c r="H94" i="2" a="1"/>
  <c r="H94" i="2" s="1"/>
  <c r="D96" i="2" a="1"/>
  <c r="D96" i="2" s="1"/>
  <c r="G97" i="2" a="1"/>
  <c r="G97" i="2" s="1"/>
  <c r="I98" i="2" a="1"/>
  <c r="I98" i="2" s="1"/>
  <c r="E100" i="2" a="1"/>
  <c r="E100" i="2" s="1"/>
  <c r="H101" i="2" a="1"/>
  <c r="H101" i="2" s="1"/>
  <c r="D103" i="2" a="1"/>
  <c r="D103" i="2" s="1"/>
  <c r="G104" i="2" a="1"/>
  <c r="G104" i="2" s="1"/>
  <c r="I105" i="2" a="1"/>
  <c r="I105" i="2" s="1"/>
  <c r="D107" i="2" a="1"/>
  <c r="D107" i="2" s="1"/>
  <c r="F108" i="2" a="1"/>
  <c r="F108" i="2" s="1"/>
  <c r="H109" i="2" a="1"/>
  <c r="H109" i="2" s="1"/>
  <c r="D111" i="2" a="1"/>
  <c r="D111" i="2" s="1"/>
  <c r="I113" i="2" a="1"/>
  <c r="I113" i="2" s="1"/>
  <c r="E115" i="2" a="1"/>
  <c r="E115" i="2" s="1"/>
  <c r="H116" i="2" a="1"/>
  <c r="H116" i="2" s="1"/>
  <c r="D118" i="2" a="1"/>
  <c r="D118" i="2" s="1"/>
  <c r="G119" i="2" a="1"/>
  <c r="G119" i="2" s="1"/>
  <c r="C121" i="2" a="1"/>
  <c r="C121" i="2" s="1"/>
  <c r="B121" i="2" s="1"/>
  <c r="F122" i="2" a="1"/>
  <c r="F122" i="2" s="1"/>
  <c r="D8" i="2" a="1"/>
  <c r="D8" i="2" s="1"/>
  <c r="G9" i="2" a="1"/>
  <c r="G9" i="2" s="1"/>
  <c r="C11" i="2" a="1"/>
  <c r="C11" i="2" s="1"/>
  <c r="B11" i="2" s="1"/>
  <c r="F12" i="2" a="1"/>
  <c r="F12" i="2" s="1"/>
  <c r="I13" i="2" a="1"/>
  <c r="I13" i="2" s="1"/>
  <c r="E15" i="2" a="1"/>
  <c r="E15" i="2" s="1"/>
  <c r="H16" i="2" a="1"/>
  <c r="H16" i="2" s="1"/>
  <c r="D18" i="2" a="1"/>
  <c r="D18" i="2" s="1"/>
  <c r="G19" i="2" a="1"/>
  <c r="G19" i="2" s="1"/>
  <c r="C21" i="2" a="1"/>
  <c r="C21" i="2" s="1"/>
  <c r="B21" i="2" s="1"/>
  <c r="F22" i="2" a="1"/>
  <c r="F22" i="2" s="1"/>
  <c r="I23" i="2" a="1"/>
  <c r="I23" i="2" s="1"/>
  <c r="E25" i="2" a="1"/>
  <c r="E25" i="2" s="1"/>
  <c r="H26" i="2" a="1"/>
  <c r="H26" i="2" s="1"/>
  <c r="D28" i="2" a="1"/>
  <c r="D28" i="2" s="1"/>
  <c r="G29" i="2" a="1"/>
  <c r="G29" i="2" s="1"/>
  <c r="C31" i="2" a="1"/>
  <c r="C31" i="2" s="1"/>
  <c r="B31" i="2" s="1"/>
  <c r="F32" i="2" a="1"/>
  <c r="F32" i="2" s="1"/>
  <c r="I33" i="2" a="1"/>
  <c r="I33" i="2" s="1"/>
  <c r="E35" i="2" a="1"/>
  <c r="E35" i="2" s="1"/>
  <c r="H36" i="2" a="1"/>
  <c r="H36" i="2" s="1"/>
  <c r="D38" i="2" a="1"/>
  <c r="D38" i="2" s="1"/>
  <c r="G39" i="2" a="1"/>
  <c r="G39" i="2" s="1"/>
  <c r="C41" i="2" a="1"/>
  <c r="C41" i="2" s="1"/>
  <c r="B41" i="2" s="1"/>
  <c r="F42" i="2" a="1"/>
  <c r="F42" i="2" s="1"/>
  <c r="I43" i="2" a="1"/>
  <c r="I43" i="2" s="1"/>
  <c r="E45" i="2" a="1"/>
  <c r="E45" i="2" s="1"/>
  <c r="H46" i="2" a="1"/>
  <c r="H46" i="2" s="1"/>
  <c r="D48" i="2" a="1"/>
  <c r="D48" i="2" s="1"/>
  <c r="G49" i="2" a="1"/>
  <c r="G49" i="2" s="1"/>
  <c r="C51" i="2" a="1"/>
  <c r="C51" i="2" s="1"/>
  <c r="F52" i="2" a="1"/>
  <c r="F52" i="2" s="1"/>
  <c r="I53" i="2" a="1"/>
  <c r="I53" i="2" s="1"/>
  <c r="E55" i="2" a="1"/>
  <c r="E55" i="2" s="1"/>
  <c r="H56" i="2" a="1"/>
  <c r="H56" i="2" s="1"/>
  <c r="D58" i="2" a="1"/>
  <c r="D58" i="2" s="1"/>
  <c r="G59" i="2" a="1"/>
  <c r="G59" i="2" s="1"/>
  <c r="C61" i="2" a="1"/>
  <c r="C61" i="2" s="1"/>
  <c r="B61" i="2" s="1"/>
  <c r="F62" i="2" a="1"/>
  <c r="F62" i="2" s="1"/>
  <c r="I63" i="2" a="1"/>
  <c r="I63" i="2" s="1"/>
  <c r="E65" i="2" a="1"/>
  <c r="E65" i="2" s="1"/>
  <c r="H66" i="2" a="1"/>
  <c r="H66" i="2" s="1"/>
  <c r="D68" i="2" a="1"/>
  <c r="D68" i="2" s="1"/>
  <c r="G69" i="2" a="1"/>
  <c r="G69" i="2" s="1"/>
  <c r="C71" i="2" a="1"/>
  <c r="C71" i="2" s="1"/>
  <c r="F72" i="2" a="1"/>
  <c r="F72" i="2" s="1"/>
  <c r="I73" i="2" a="1"/>
  <c r="I73" i="2" s="1"/>
  <c r="E75" i="2" a="1"/>
  <c r="E75" i="2" s="1"/>
  <c r="H76" i="2" a="1"/>
  <c r="H76" i="2" s="1"/>
  <c r="C78" i="2" a="1"/>
  <c r="C78" i="2" s="1"/>
  <c r="F79" i="2" a="1"/>
  <c r="F79" i="2" s="1"/>
  <c r="I80" i="2" a="1"/>
  <c r="I80" i="2" s="1"/>
  <c r="E82" i="2" a="1"/>
  <c r="E82" i="2" s="1"/>
  <c r="H83" i="2" a="1"/>
  <c r="H83" i="2" s="1"/>
  <c r="C85" i="2" a="1"/>
  <c r="C85" i="2" s="1"/>
  <c r="F86" i="2" a="1"/>
  <c r="F86" i="2" s="1"/>
  <c r="I87" i="2" a="1"/>
  <c r="I87" i="2" s="1"/>
  <c r="E89" i="2" a="1"/>
  <c r="E89" i="2" s="1"/>
  <c r="H90" i="2" a="1"/>
  <c r="H90" i="2" s="1"/>
  <c r="C92" i="2" a="1"/>
  <c r="C92" i="2" s="1"/>
  <c r="F93" i="2" a="1"/>
  <c r="F93" i="2" s="1"/>
  <c r="I94" i="2" a="1"/>
  <c r="I94" i="2" s="1"/>
  <c r="E96" i="2" a="1"/>
  <c r="E96" i="2" s="1"/>
  <c r="H97" i="2" a="1"/>
  <c r="H97" i="2" s="1"/>
  <c r="C99" i="2" a="1"/>
  <c r="C99" i="2" s="1"/>
  <c r="F100" i="2" a="1"/>
  <c r="F100" i="2" s="1"/>
  <c r="I101" i="2" a="1"/>
  <c r="I101" i="2" s="1"/>
  <c r="E103" i="2" a="1"/>
  <c r="E103" i="2" s="1"/>
  <c r="H104" i="2" a="1"/>
  <c r="H104" i="2" s="1"/>
  <c r="C106" i="2" a="1"/>
  <c r="C106" i="2" s="1"/>
  <c r="E107" i="2" a="1"/>
  <c r="E107" i="2" s="1"/>
  <c r="G108" i="2" a="1"/>
  <c r="G108" i="2" s="1"/>
  <c r="I109" i="2" a="1"/>
  <c r="I109" i="2" s="1"/>
  <c r="E111" i="2" a="1"/>
  <c r="E111" i="2" s="1"/>
  <c r="G112" i="2" a="1"/>
  <c r="G112" i="2" s="1"/>
  <c r="C114" i="2" a="1"/>
  <c r="C114" i="2" s="1"/>
  <c r="F115" i="2" a="1"/>
  <c r="F115" i="2" s="1"/>
  <c r="I116" i="2" a="1"/>
  <c r="I116" i="2" s="1"/>
  <c r="E118" i="2" a="1"/>
  <c r="E118" i="2" s="1"/>
  <c r="H119" i="2" a="1"/>
  <c r="H119" i="2" s="1"/>
  <c r="D121" i="2" a="1"/>
  <c r="D121" i="2" s="1"/>
  <c r="G122" i="2" a="1"/>
  <c r="G122" i="2" s="1"/>
  <c r="C124" i="2" a="1"/>
  <c r="C124" i="2" s="1"/>
  <c r="B124" i="2" s="1"/>
  <c r="E8" i="2" a="1"/>
  <c r="E8" i="2" s="1"/>
  <c r="H9" i="2" a="1"/>
  <c r="H9" i="2" s="1"/>
  <c r="D11" i="2" a="1"/>
  <c r="D11" i="2" s="1"/>
  <c r="G12" i="2" a="1"/>
  <c r="G12" i="2" s="1"/>
  <c r="C14" i="2" a="1"/>
  <c r="C14" i="2" s="1"/>
  <c r="B14" i="2" s="1"/>
  <c r="F15" i="2" a="1"/>
  <c r="F15" i="2" s="1"/>
  <c r="I16" i="2" a="1"/>
  <c r="I16" i="2" s="1"/>
  <c r="E18" i="2" a="1"/>
  <c r="E18" i="2" s="1"/>
  <c r="H19" i="2" a="1"/>
  <c r="H19" i="2" s="1"/>
  <c r="D21" i="2" a="1"/>
  <c r="D21" i="2" s="1"/>
  <c r="G22" i="2" a="1"/>
  <c r="G22" i="2" s="1"/>
  <c r="C24" i="2" a="1"/>
  <c r="C24" i="2" s="1"/>
  <c r="B24" i="2" s="1"/>
  <c r="F25" i="2" a="1"/>
  <c r="F25" i="2" s="1"/>
  <c r="I26" i="2" a="1"/>
  <c r="I26" i="2" s="1"/>
  <c r="E28" i="2" a="1"/>
  <c r="E28" i="2" s="1"/>
  <c r="H29" i="2" a="1"/>
  <c r="H29" i="2" s="1"/>
  <c r="D31" i="2" a="1"/>
  <c r="D31" i="2" s="1"/>
  <c r="G32" i="2" a="1"/>
  <c r="G32" i="2" s="1"/>
  <c r="C34" i="2" a="1"/>
  <c r="C34" i="2" s="1"/>
  <c r="B34" i="2" s="1"/>
  <c r="F35" i="2" a="1"/>
  <c r="F35" i="2" s="1"/>
  <c r="I36" i="2" a="1"/>
  <c r="I36" i="2" s="1"/>
  <c r="E38" i="2" a="1"/>
  <c r="E38" i="2" s="1"/>
  <c r="H39" i="2" a="1"/>
  <c r="H39" i="2" s="1"/>
  <c r="D41" i="2" a="1"/>
  <c r="D41" i="2" s="1"/>
  <c r="G42" i="2" a="1"/>
  <c r="G42" i="2" s="1"/>
  <c r="C44" i="2" a="1"/>
  <c r="C44" i="2" s="1"/>
  <c r="B44" i="2" s="1"/>
  <c r="F45" i="2" a="1"/>
  <c r="F45" i="2" s="1"/>
  <c r="I46" i="2" a="1"/>
  <c r="I46" i="2" s="1"/>
  <c r="E48" i="2" a="1"/>
  <c r="E48" i="2" s="1"/>
  <c r="H49" i="2" a="1"/>
  <c r="H49" i="2" s="1"/>
  <c r="D51" i="2" a="1"/>
  <c r="D51" i="2" s="1"/>
  <c r="G52" i="2" a="1"/>
  <c r="G52" i="2" s="1"/>
  <c r="C54" i="2" a="1"/>
  <c r="C54" i="2" s="1"/>
  <c r="B54" i="2" s="1"/>
  <c r="F55" i="2" a="1"/>
  <c r="F55" i="2" s="1"/>
  <c r="I56" i="2" a="1"/>
  <c r="I56" i="2" s="1"/>
  <c r="E58" i="2" a="1"/>
  <c r="E58" i="2" s="1"/>
  <c r="H59" i="2" a="1"/>
  <c r="H59" i="2" s="1"/>
  <c r="D61" i="2" a="1"/>
  <c r="D61" i="2" s="1"/>
  <c r="G62" i="2" a="1"/>
  <c r="G62" i="2" s="1"/>
  <c r="C64" i="2" a="1"/>
  <c r="C64" i="2" s="1"/>
  <c r="B64" i="2" s="1"/>
  <c r="F65" i="2" a="1"/>
  <c r="F65" i="2" s="1"/>
  <c r="I66" i="2" a="1"/>
  <c r="I66" i="2" s="1"/>
  <c r="E68" i="2" a="1"/>
  <c r="E68" i="2" s="1"/>
  <c r="H69" i="2" a="1"/>
  <c r="H69" i="2" s="1"/>
  <c r="D71" i="2" a="1"/>
  <c r="D71" i="2" s="1"/>
  <c r="G72" i="2" a="1"/>
  <c r="G72" i="2" s="1"/>
  <c r="C74" i="2" a="1"/>
  <c r="C74" i="2" s="1"/>
  <c r="F75" i="2" a="1"/>
  <c r="F75" i="2" s="1"/>
  <c r="I76" i="2" a="1"/>
  <c r="I76" i="2" s="1"/>
  <c r="D78" i="2" a="1"/>
  <c r="D78" i="2" s="1"/>
  <c r="G79" i="2" a="1"/>
  <c r="G79" i="2" s="1"/>
  <c r="C81" i="2" a="1"/>
  <c r="C81" i="2" s="1"/>
  <c r="B81" i="2" s="1"/>
  <c r="F82" i="2" a="1"/>
  <c r="F82" i="2" s="1"/>
  <c r="I83" i="2" a="1"/>
  <c r="I83" i="2" s="1"/>
  <c r="D85" i="2" a="1"/>
  <c r="D85" i="2" s="1"/>
  <c r="G86" i="2" a="1"/>
  <c r="G86" i="2" s="1"/>
  <c r="C88" i="2" a="1"/>
  <c r="C88" i="2" s="1"/>
  <c r="F89" i="2" a="1"/>
  <c r="F89" i="2" s="1"/>
  <c r="I90" i="2" a="1"/>
  <c r="I90" i="2" s="1"/>
  <c r="D92" i="2" a="1"/>
  <c r="D92" i="2" s="1"/>
  <c r="G93" i="2" a="1"/>
  <c r="G93" i="2" s="1"/>
  <c r="C95" i="2" a="1"/>
  <c r="C95" i="2" s="1"/>
  <c r="B95" i="2" s="1"/>
  <c r="F96" i="2" a="1"/>
  <c r="F96" i="2" s="1"/>
  <c r="I97" i="2" a="1"/>
  <c r="I97" i="2" s="1"/>
  <c r="D99" i="2" a="1"/>
  <c r="D99" i="2" s="1"/>
  <c r="G100" i="2" a="1"/>
  <c r="G100" i="2" s="1"/>
  <c r="C102" i="2" a="1"/>
  <c r="C102" i="2" s="1"/>
  <c r="F103" i="2" a="1"/>
  <c r="F103" i="2" s="1"/>
  <c r="I104" i="2" a="1"/>
  <c r="I104" i="2" s="1"/>
  <c r="F107" i="2" a="1"/>
  <c r="F107" i="2" s="1"/>
  <c r="H108" i="2" a="1"/>
  <c r="H108" i="2" s="1"/>
  <c r="C110" i="2" a="1"/>
  <c r="C110" i="2" s="1"/>
  <c r="B110" i="2" s="1"/>
  <c r="F111" i="2" a="1"/>
  <c r="F111" i="2" s="1"/>
  <c r="H112" i="2" a="1"/>
  <c r="H112" i="2" s="1"/>
  <c r="D114" i="2" a="1"/>
  <c r="D114" i="2" s="1"/>
  <c r="G115" i="2" a="1"/>
  <c r="G115" i="2" s="1"/>
  <c r="C117" i="2" a="1"/>
  <c r="C117" i="2" s="1"/>
  <c r="F118" i="2" a="1"/>
  <c r="F118" i="2" s="1"/>
  <c r="I119" i="2" a="1"/>
  <c r="I119" i="2" s="1"/>
  <c r="E121" i="2" a="1"/>
  <c r="E121" i="2" s="1"/>
  <c r="H122" i="2" a="1"/>
  <c r="H122" i="2" s="1"/>
  <c r="D124" i="2" a="1"/>
  <c r="D124" i="2" s="1"/>
  <c r="F8" i="2" a="1"/>
  <c r="F8" i="2" s="1"/>
  <c r="I9" i="2" a="1"/>
  <c r="I9" i="2" s="1"/>
  <c r="E11" i="2" a="1"/>
  <c r="E11" i="2" s="1"/>
  <c r="H12" i="2" a="1"/>
  <c r="H12" i="2" s="1"/>
  <c r="D14" i="2" a="1"/>
  <c r="D14" i="2" s="1"/>
  <c r="G15" i="2" a="1"/>
  <c r="G15" i="2" s="1"/>
  <c r="C17" i="2" a="1"/>
  <c r="C17" i="2" s="1"/>
  <c r="B17" i="2" s="1"/>
  <c r="F18" i="2" a="1"/>
  <c r="F18" i="2" s="1"/>
  <c r="I19" i="2" a="1"/>
  <c r="I19" i="2" s="1"/>
  <c r="E21" i="2" a="1"/>
  <c r="E21" i="2" s="1"/>
  <c r="H22" i="2" a="1"/>
  <c r="H22" i="2" s="1"/>
  <c r="D24" i="2" a="1"/>
  <c r="D24" i="2" s="1"/>
  <c r="G25" i="2" a="1"/>
  <c r="G25" i="2" s="1"/>
  <c r="C27" i="2" a="1"/>
  <c r="C27" i="2" s="1"/>
  <c r="B27" i="2" s="1"/>
  <c r="F28" i="2" a="1"/>
  <c r="F28" i="2" s="1"/>
  <c r="I29" i="2" a="1"/>
  <c r="I29" i="2" s="1"/>
  <c r="E31" i="2" a="1"/>
  <c r="E31" i="2" s="1"/>
  <c r="H32" i="2" a="1"/>
  <c r="H32" i="2" s="1"/>
  <c r="D34" i="2" a="1"/>
  <c r="D34" i="2" s="1"/>
  <c r="G35" i="2" a="1"/>
  <c r="G35" i="2" s="1"/>
  <c r="C37" i="2" a="1"/>
  <c r="C37" i="2" s="1"/>
  <c r="B37" i="2" s="1"/>
  <c r="F38" i="2" a="1"/>
  <c r="F38" i="2" s="1"/>
  <c r="I39" i="2" a="1"/>
  <c r="I39" i="2" s="1"/>
  <c r="E41" i="2" a="1"/>
  <c r="E41" i="2" s="1"/>
  <c r="H42" i="2" a="1"/>
  <c r="H42" i="2" s="1"/>
  <c r="D44" i="2" a="1"/>
  <c r="D44" i="2" s="1"/>
  <c r="G45" i="2" a="1"/>
  <c r="G45" i="2" s="1"/>
  <c r="C47" i="2" a="1"/>
  <c r="C47" i="2" s="1"/>
  <c r="B47" i="2" s="1"/>
  <c r="F48" i="2" a="1"/>
  <c r="F48" i="2" s="1"/>
  <c r="I49" i="2" a="1"/>
  <c r="I49" i="2" s="1"/>
  <c r="E51" i="2" a="1"/>
  <c r="E51" i="2" s="1"/>
  <c r="H52" i="2" a="1"/>
  <c r="H52" i="2" s="1"/>
  <c r="D54" i="2" a="1"/>
  <c r="D54" i="2" s="1"/>
  <c r="G55" i="2" a="1"/>
  <c r="G55" i="2" s="1"/>
  <c r="C57" i="2" a="1"/>
  <c r="C57" i="2" s="1"/>
  <c r="F58" i="2" a="1"/>
  <c r="F58" i="2" s="1"/>
  <c r="I59" i="2" a="1"/>
  <c r="I59" i="2" s="1"/>
  <c r="E61" i="2" a="1"/>
  <c r="E61" i="2" s="1"/>
  <c r="H62" i="2" a="1"/>
  <c r="H62" i="2" s="1"/>
  <c r="D64" i="2" a="1"/>
  <c r="D64" i="2" s="1"/>
  <c r="G65" i="2" a="1"/>
  <c r="G65" i="2" s="1"/>
  <c r="C67" i="2" a="1"/>
  <c r="C67" i="2" s="1"/>
  <c r="B67" i="2" s="1"/>
  <c r="F68" i="2" a="1"/>
  <c r="F68" i="2" s="1"/>
  <c r="I69" i="2" a="1"/>
  <c r="I69" i="2" s="1"/>
  <c r="E71" i="2" a="1"/>
  <c r="E71" i="2" s="1"/>
  <c r="H72" i="2" a="1"/>
  <c r="H72" i="2" s="1"/>
  <c r="D74" i="2" a="1"/>
  <c r="D74" i="2" s="1"/>
  <c r="G75" i="2" a="1"/>
  <c r="G75" i="2" s="1"/>
  <c r="C77" i="2" a="1"/>
  <c r="C77" i="2" s="1"/>
  <c r="B77" i="2" s="1"/>
  <c r="E78" i="2" a="1"/>
  <c r="E78" i="2" s="1"/>
  <c r="H79" i="2" a="1"/>
  <c r="H79" i="2" s="1"/>
  <c r="D81" i="2" a="1"/>
  <c r="D81" i="2" s="1"/>
  <c r="G82" i="2" a="1"/>
  <c r="G82" i="2" s="1"/>
  <c r="C84" i="2" a="1"/>
  <c r="C84" i="2" s="1"/>
  <c r="B84" i="2" s="1"/>
  <c r="E85" i="2" a="1"/>
  <c r="E85" i="2" s="1"/>
  <c r="H86" i="2" a="1"/>
  <c r="H86" i="2" s="1"/>
  <c r="D88" i="2" a="1"/>
  <c r="D88" i="2" s="1"/>
  <c r="G89" i="2" a="1"/>
  <c r="G89" i="2" s="1"/>
  <c r="C91" i="2" a="1"/>
  <c r="C91" i="2" s="1"/>
  <c r="B91" i="2" s="1"/>
  <c r="E92" i="2" a="1"/>
  <c r="E92" i="2" s="1"/>
  <c r="H93" i="2" a="1"/>
  <c r="H93" i="2" s="1"/>
  <c r="D95" i="2" a="1"/>
  <c r="D95" i="2" s="1"/>
  <c r="G96" i="2" a="1"/>
  <c r="G96" i="2" s="1"/>
  <c r="C98" i="2" a="1"/>
  <c r="C98" i="2" s="1"/>
  <c r="B98" i="2" s="1"/>
  <c r="E99" i="2" a="1"/>
  <c r="E99" i="2" s="1"/>
  <c r="H100" i="2" a="1"/>
  <c r="H100" i="2" s="1"/>
  <c r="D102" i="2" a="1"/>
  <c r="D102" i="2" s="1"/>
  <c r="G103" i="2" a="1"/>
  <c r="G103" i="2" s="1"/>
  <c r="C105" i="2" a="1"/>
  <c r="C105" i="2" s="1"/>
  <c r="B105" i="2" s="1"/>
  <c r="D106" i="2" a="1"/>
  <c r="D106" i="2" s="1"/>
  <c r="G107" i="2" a="1"/>
  <c r="G107" i="2" s="1"/>
  <c r="I108" i="2" a="1"/>
  <c r="I108" i="2" s="1"/>
  <c r="D110" i="2" a="1"/>
  <c r="D110" i="2" s="1"/>
  <c r="G111" i="2" a="1"/>
  <c r="G111" i="2" s="1"/>
  <c r="I112" i="2" a="1"/>
  <c r="I112" i="2" s="1"/>
  <c r="E114" i="2" a="1"/>
  <c r="E114" i="2" s="1"/>
  <c r="H115" i="2" a="1"/>
  <c r="H115" i="2" s="1"/>
  <c r="D117" i="2" a="1"/>
  <c r="D117" i="2" s="1"/>
  <c r="G118" i="2" a="1"/>
  <c r="G118" i="2" s="1"/>
  <c r="C120" i="2" a="1"/>
  <c r="C120" i="2" s="1"/>
  <c r="B120" i="2" s="1"/>
  <c r="F121" i="2" a="1"/>
  <c r="F121" i="2" s="1"/>
  <c r="I122" i="2" a="1"/>
  <c r="I122" i="2" s="1"/>
  <c r="G8" i="2" a="1"/>
  <c r="G8" i="2" s="1"/>
  <c r="C10" i="2" a="1"/>
  <c r="C10" i="2" s="1"/>
  <c r="B10" i="2" s="1"/>
  <c r="F11" i="2" a="1"/>
  <c r="F11" i="2" s="1"/>
  <c r="I12" i="2" a="1"/>
  <c r="I12" i="2" s="1"/>
  <c r="E14" i="2" a="1"/>
  <c r="E14" i="2" s="1"/>
  <c r="H15" i="2" a="1"/>
  <c r="H15" i="2" s="1"/>
  <c r="D17" i="2" a="1"/>
  <c r="D17" i="2" s="1"/>
  <c r="G18" i="2" a="1"/>
  <c r="G18" i="2" s="1"/>
  <c r="C20" i="2" a="1"/>
  <c r="C20" i="2" s="1"/>
  <c r="B20" i="2" s="1"/>
  <c r="F21" i="2" a="1"/>
  <c r="F21" i="2" s="1"/>
  <c r="I22" i="2" a="1"/>
  <c r="I22" i="2" s="1"/>
  <c r="E24" i="2" a="1"/>
  <c r="E24" i="2" s="1"/>
  <c r="H25" i="2" a="1"/>
  <c r="H25" i="2" s="1"/>
  <c r="D27" i="2" a="1"/>
  <c r="D27" i="2" s="1"/>
  <c r="G28" i="2" a="1"/>
  <c r="G28" i="2" s="1"/>
  <c r="C30" i="2" a="1"/>
  <c r="C30" i="2" s="1"/>
  <c r="B30" i="2" s="1"/>
  <c r="F31" i="2" a="1"/>
  <c r="F31" i="2" s="1"/>
  <c r="I32" i="2" a="1"/>
  <c r="I32" i="2" s="1"/>
  <c r="E34" i="2" a="1"/>
  <c r="E34" i="2" s="1"/>
  <c r="H35" i="2" a="1"/>
  <c r="H35" i="2" s="1"/>
  <c r="D37" i="2" a="1"/>
  <c r="D37" i="2" s="1"/>
  <c r="G38" i="2" a="1"/>
  <c r="G38" i="2" s="1"/>
  <c r="C40" i="2" a="1"/>
  <c r="C40" i="2" s="1"/>
  <c r="F41" i="2" a="1"/>
  <c r="F41" i="2" s="1"/>
  <c r="I42" i="2" a="1"/>
  <c r="I42" i="2" s="1"/>
  <c r="E44" i="2" a="1"/>
  <c r="E44" i="2" s="1"/>
  <c r="H45" i="2" a="1"/>
  <c r="H45" i="2" s="1"/>
  <c r="D47" i="2" a="1"/>
  <c r="D47" i="2" s="1"/>
  <c r="G48" i="2" a="1"/>
  <c r="G48" i="2" s="1"/>
  <c r="C50" i="2" a="1"/>
  <c r="C50" i="2" s="1"/>
  <c r="B50" i="2" s="1"/>
  <c r="F51" i="2" a="1"/>
  <c r="F51" i="2" s="1"/>
  <c r="I52" i="2" a="1"/>
  <c r="I52" i="2" s="1"/>
  <c r="E54" i="2" a="1"/>
  <c r="E54" i="2" s="1"/>
  <c r="H55" i="2" a="1"/>
  <c r="H55" i="2" s="1"/>
  <c r="D57" i="2" a="1"/>
  <c r="D57" i="2" s="1"/>
  <c r="G58" i="2" a="1"/>
  <c r="G58" i="2" s="1"/>
  <c r="C60" i="2" a="1"/>
  <c r="C60" i="2" s="1"/>
  <c r="B60" i="2" s="1"/>
  <c r="F61" i="2" a="1"/>
  <c r="F61" i="2" s="1"/>
  <c r="I62" i="2" a="1"/>
  <c r="I62" i="2" s="1"/>
  <c r="E64" i="2" a="1"/>
  <c r="E64" i="2" s="1"/>
  <c r="H65" i="2" a="1"/>
  <c r="H65" i="2" s="1"/>
  <c r="D67" i="2" a="1"/>
  <c r="D67" i="2" s="1"/>
  <c r="G68" i="2" a="1"/>
  <c r="G68" i="2" s="1"/>
  <c r="C70" i="2" a="1"/>
  <c r="C70" i="2" s="1"/>
  <c r="F71" i="2" a="1"/>
  <c r="F71" i="2" s="1"/>
  <c r="I72" i="2" a="1"/>
  <c r="I72" i="2" s="1"/>
  <c r="E74" i="2" a="1"/>
  <c r="E74" i="2" s="1"/>
  <c r="H75" i="2" a="1"/>
  <c r="H75" i="2" s="1"/>
  <c r="D77" i="2" a="1"/>
  <c r="D77" i="2" s="1"/>
  <c r="F78" i="2" a="1"/>
  <c r="F78" i="2" s="1"/>
  <c r="I79" i="2" a="1"/>
  <c r="I79" i="2" s="1"/>
  <c r="E81" i="2" a="1"/>
  <c r="E81" i="2" s="1"/>
  <c r="H82" i="2" a="1"/>
  <c r="H82" i="2" s="1"/>
  <c r="D84" i="2" a="1"/>
  <c r="D84" i="2" s="1"/>
  <c r="F85" i="2" a="1"/>
  <c r="F85" i="2" s="1"/>
  <c r="I86" i="2" a="1"/>
  <c r="I86" i="2" s="1"/>
  <c r="E88" i="2" a="1"/>
  <c r="E88" i="2" s="1"/>
  <c r="H89" i="2" a="1"/>
  <c r="H89" i="2" s="1"/>
  <c r="D91" i="2" a="1"/>
  <c r="D91" i="2" s="1"/>
  <c r="F92" i="2" a="1"/>
  <c r="F92" i="2" s="1"/>
  <c r="I93" i="2" a="1"/>
  <c r="I93" i="2" s="1"/>
  <c r="E95" i="2" a="1"/>
  <c r="E95" i="2" s="1"/>
  <c r="H96" i="2" a="1"/>
  <c r="H96" i="2" s="1"/>
  <c r="D98" i="2" a="1"/>
  <c r="D98" i="2" s="1"/>
  <c r="F99" i="2" a="1"/>
  <c r="F99" i="2" s="1"/>
  <c r="I100" i="2" a="1"/>
  <c r="I100" i="2" s="1"/>
  <c r="E102" i="2" a="1"/>
  <c r="E102" i="2" s="1"/>
  <c r="H103" i="2" a="1"/>
  <c r="H103" i="2" s="1"/>
  <c r="D105" i="2" a="1"/>
  <c r="D105" i="2" s="1"/>
  <c r="H8" i="2" a="1"/>
  <c r="H8" i="2" s="1"/>
  <c r="D10" i="2" a="1"/>
  <c r="D10" i="2" s="1"/>
  <c r="G11" i="2" a="1"/>
  <c r="G11" i="2" s="1"/>
  <c r="C13" i="2" a="1"/>
  <c r="C13" i="2" s="1"/>
  <c r="B13" i="2" s="1"/>
  <c r="F14" i="2" a="1"/>
  <c r="F14" i="2" s="1"/>
  <c r="I15" i="2" a="1"/>
  <c r="I15" i="2" s="1"/>
  <c r="E17" i="2" a="1"/>
  <c r="E17" i="2" s="1"/>
  <c r="H18" i="2" a="1"/>
  <c r="H18" i="2" s="1"/>
  <c r="D20" i="2" a="1"/>
  <c r="D20" i="2" s="1"/>
  <c r="G21" i="2" a="1"/>
  <c r="G21" i="2" s="1"/>
  <c r="C23" i="2" a="1"/>
  <c r="C23" i="2" s="1"/>
  <c r="B23" i="2" s="1"/>
  <c r="F24" i="2" a="1"/>
  <c r="F24" i="2" s="1"/>
  <c r="I25" i="2" a="1"/>
  <c r="I25" i="2" s="1"/>
  <c r="E27" i="2" a="1"/>
  <c r="E27" i="2" s="1"/>
  <c r="H28" i="2" a="1"/>
  <c r="H28" i="2" s="1"/>
  <c r="D30" i="2" a="1"/>
  <c r="D30" i="2" s="1"/>
  <c r="G31" i="2" a="1"/>
  <c r="G31" i="2" s="1"/>
  <c r="C33" i="2" a="1"/>
  <c r="C33" i="2" s="1"/>
  <c r="B33" i="2" s="1"/>
  <c r="F34" i="2" a="1"/>
  <c r="F34" i="2" s="1"/>
  <c r="I35" i="2" a="1"/>
  <c r="I35" i="2" s="1"/>
  <c r="E37" i="2" a="1"/>
  <c r="E37" i="2" s="1"/>
  <c r="H38" i="2" a="1"/>
  <c r="H38" i="2" s="1"/>
  <c r="D40" i="2" a="1"/>
  <c r="D40" i="2" s="1"/>
  <c r="G41" i="2" a="1"/>
  <c r="G41" i="2" s="1"/>
  <c r="C43" i="2" a="1"/>
  <c r="C43" i="2" s="1"/>
  <c r="F44" i="2" a="1"/>
  <c r="F44" i="2" s="1"/>
  <c r="I45" i="2" a="1"/>
  <c r="I45" i="2" s="1"/>
  <c r="E47" i="2" a="1"/>
  <c r="E47" i="2" s="1"/>
  <c r="H48" i="2" a="1"/>
  <c r="H48" i="2" s="1"/>
  <c r="D50" i="2" a="1"/>
  <c r="D50" i="2" s="1"/>
  <c r="G51" i="2" a="1"/>
  <c r="G51" i="2" s="1"/>
  <c r="C53" i="2" a="1"/>
  <c r="C53" i="2" s="1"/>
  <c r="B53" i="2" s="1"/>
  <c r="F54" i="2" a="1"/>
  <c r="F54" i="2" s="1"/>
  <c r="I55" i="2" a="1"/>
  <c r="I55" i="2" s="1"/>
  <c r="E57" i="2" a="1"/>
  <c r="E57" i="2" s="1"/>
  <c r="H58" i="2" a="1"/>
  <c r="H58" i="2" s="1"/>
  <c r="D60" i="2" a="1"/>
  <c r="D60" i="2" s="1"/>
  <c r="G61" i="2" a="1"/>
  <c r="G61" i="2" s="1"/>
  <c r="C63" i="2" a="1"/>
  <c r="C63" i="2" s="1"/>
  <c r="B63" i="2" s="1"/>
  <c r="F64" i="2" a="1"/>
  <c r="F64" i="2" s="1"/>
  <c r="I65" i="2" a="1"/>
  <c r="I65" i="2" s="1"/>
  <c r="E67" i="2" a="1"/>
  <c r="E67" i="2" s="1"/>
  <c r="H68" i="2" a="1"/>
  <c r="H68" i="2" s="1"/>
  <c r="D70" i="2" a="1"/>
  <c r="D70" i="2" s="1"/>
  <c r="G71" i="2" a="1"/>
  <c r="G71" i="2" s="1"/>
  <c r="C73" i="2" a="1"/>
  <c r="C73" i="2" s="1"/>
  <c r="F74" i="2" a="1"/>
  <c r="F74" i="2" s="1"/>
  <c r="I75" i="2" a="1"/>
  <c r="I75" i="2" s="1"/>
  <c r="E77" i="2" a="1"/>
  <c r="E77" i="2" s="1"/>
  <c r="G78" i="2" a="1"/>
  <c r="G78" i="2" s="1"/>
  <c r="C80" i="2" a="1"/>
  <c r="C80" i="2" s="1"/>
  <c r="B80" i="2" s="1"/>
  <c r="F81" i="2" a="1"/>
  <c r="F81" i="2" s="1"/>
  <c r="I82" i="2" a="1"/>
  <c r="I82" i="2" s="1"/>
  <c r="E84" i="2" a="1"/>
  <c r="E84" i="2" s="1"/>
  <c r="G85" i="2" a="1"/>
  <c r="G85" i="2" s="1"/>
  <c r="C87" i="2" a="1"/>
  <c r="C87" i="2" s="1"/>
  <c r="B87" i="2" s="1"/>
  <c r="F88" i="2" a="1"/>
  <c r="F88" i="2" s="1"/>
  <c r="I89" i="2" a="1"/>
  <c r="I89" i="2" s="1"/>
  <c r="E91" i="2" a="1"/>
  <c r="E91" i="2" s="1"/>
  <c r="G92" i="2" a="1"/>
  <c r="G92" i="2" s="1"/>
  <c r="C94" i="2" a="1"/>
  <c r="C94" i="2" s="1"/>
  <c r="B94" i="2" s="1"/>
  <c r="F95" i="2" a="1"/>
  <c r="F95" i="2" s="1"/>
  <c r="I96" i="2" a="1"/>
  <c r="I96" i="2" s="1"/>
  <c r="E98" i="2" a="1"/>
  <c r="E98" i="2" s="1"/>
  <c r="G99" i="2" a="1"/>
  <c r="G99" i="2" s="1"/>
  <c r="C101" i="2" a="1"/>
  <c r="C101" i="2" s="1"/>
  <c r="B101" i="2" s="1"/>
  <c r="F102" i="2" a="1"/>
  <c r="F102" i="2" s="1"/>
  <c r="I103" i="2" a="1"/>
  <c r="I103" i="2" s="1"/>
  <c r="E105" i="2" a="1"/>
  <c r="E105" i="2" s="1"/>
  <c r="I8" i="2" a="1"/>
  <c r="I8" i="2" s="1"/>
  <c r="E10" i="2" a="1"/>
  <c r="E10" i="2" s="1"/>
  <c r="H11" i="2" a="1"/>
  <c r="H11" i="2" s="1"/>
  <c r="D13" i="2" a="1"/>
  <c r="D13" i="2" s="1"/>
  <c r="G14" i="2" a="1"/>
  <c r="G14" i="2" s="1"/>
  <c r="C16" i="2" a="1"/>
  <c r="C16" i="2" s="1"/>
  <c r="B16" i="2" s="1"/>
  <c r="F17" i="2" a="1"/>
  <c r="F17" i="2" s="1"/>
  <c r="I18" i="2" a="1"/>
  <c r="I18" i="2" s="1"/>
  <c r="E20" i="2" a="1"/>
  <c r="E20" i="2" s="1"/>
  <c r="H21" i="2" a="1"/>
  <c r="H21" i="2" s="1"/>
  <c r="D23" i="2" a="1"/>
  <c r="D23" i="2" s="1"/>
  <c r="G24" i="2" a="1"/>
  <c r="G24" i="2" s="1"/>
  <c r="C26" i="2" a="1"/>
  <c r="C26" i="2" s="1"/>
  <c r="B26" i="2" s="1"/>
  <c r="F27" i="2" a="1"/>
  <c r="F27" i="2" s="1"/>
  <c r="I28" i="2" a="1"/>
  <c r="I28" i="2" s="1"/>
  <c r="E30" i="2" a="1"/>
  <c r="E30" i="2" s="1"/>
  <c r="H31" i="2" a="1"/>
  <c r="H31" i="2" s="1"/>
  <c r="D33" i="2" a="1"/>
  <c r="D33" i="2" s="1"/>
  <c r="G34" i="2" a="1"/>
  <c r="G34" i="2" s="1"/>
  <c r="C36" i="2" a="1"/>
  <c r="C36" i="2" s="1"/>
  <c r="B36" i="2" s="1"/>
  <c r="F37" i="2" a="1"/>
  <c r="F37" i="2" s="1"/>
  <c r="I38" i="2" a="1"/>
  <c r="I38" i="2" s="1"/>
  <c r="E40" i="2" a="1"/>
  <c r="E40" i="2" s="1"/>
  <c r="H41" i="2" a="1"/>
  <c r="H41" i="2" s="1"/>
  <c r="D43" i="2" a="1"/>
  <c r="D43" i="2" s="1"/>
  <c r="G44" i="2" a="1"/>
  <c r="G44" i="2" s="1"/>
  <c r="C46" i="2" a="1"/>
  <c r="C46" i="2" s="1"/>
  <c r="B46" i="2" s="1"/>
  <c r="F47" i="2" a="1"/>
  <c r="F47" i="2" s="1"/>
  <c r="I48" i="2" a="1"/>
  <c r="I48" i="2" s="1"/>
  <c r="E50" i="2" a="1"/>
  <c r="E50" i="2" s="1"/>
  <c r="H51" i="2" a="1"/>
  <c r="H51" i="2" s="1"/>
  <c r="D53" i="2" a="1"/>
  <c r="D53" i="2" s="1"/>
  <c r="G54" i="2" a="1"/>
  <c r="G54" i="2" s="1"/>
  <c r="C56" i="2" a="1"/>
  <c r="C56" i="2" s="1"/>
  <c r="B56" i="2" s="1"/>
  <c r="F57" i="2" a="1"/>
  <c r="F57" i="2" s="1"/>
  <c r="I58" i="2" a="1"/>
  <c r="I58" i="2" s="1"/>
  <c r="E60" i="2" a="1"/>
  <c r="E60" i="2" s="1"/>
  <c r="H61" i="2" a="1"/>
  <c r="H61" i="2" s="1"/>
  <c r="D63" i="2" a="1"/>
  <c r="D63" i="2" s="1"/>
  <c r="G64" i="2" a="1"/>
  <c r="G64" i="2" s="1"/>
  <c r="C66" i="2" a="1"/>
  <c r="C66" i="2" s="1"/>
  <c r="B66" i="2" s="1"/>
  <c r="F67" i="2" a="1"/>
  <c r="F67" i="2" s="1"/>
  <c r="I68" i="2" a="1"/>
  <c r="I68" i="2" s="1"/>
  <c r="E70" i="2" a="1"/>
  <c r="E70" i="2" s="1"/>
  <c r="H71" i="2" a="1"/>
  <c r="H71" i="2" s="1"/>
  <c r="D73" i="2" a="1"/>
  <c r="D73" i="2" s="1"/>
  <c r="G74" i="2" a="1"/>
  <c r="G74" i="2" s="1"/>
  <c r="C76" i="2" a="1"/>
  <c r="C76" i="2" s="1"/>
  <c r="B76" i="2" s="1"/>
  <c r="H78" i="2" a="1"/>
  <c r="H78" i="2" s="1"/>
  <c r="D80" i="2" a="1"/>
  <c r="D80" i="2" s="1"/>
  <c r="G81" i="2" a="1"/>
  <c r="G81" i="2" s="1"/>
  <c r="C83" i="2" a="1"/>
  <c r="C83" i="2" s="1"/>
  <c r="B83" i="2" s="1"/>
  <c r="F84" i="2" a="1"/>
  <c r="F84" i="2" s="1"/>
  <c r="H85" i="2" a="1"/>
  <c r="H85" i="2" s="1"/>
  <c r="D87" i="2" a="1"/>
  <c r="D87" i="2" s="1"/>
  <c r="G88" i="2" a="1"/>
  <c r="G88" i="2" s="1"/>
  <c r="C90" i="2" a="1"/>
  <c r="C90" i="2" s="1"/>
  <c r="B90" i="2" s="1"/>
  <c r="F91" i="2" a="1"/>
  <c r="F91" i="2" s="1"/>
  <c r="H92" i="2" a="1"/>
  <c r="H92" i="2" s="1"/>
  <c r="D94" i="2" a="1"/>
  <c r="D94" i="2" s="1"/>
  <c r="G95" i="2" a="1"/>
  <c r="G95" i="2" s="1"/>
  <c r="C97" i="2" a="1"/>
  <c r="C97" i="2" s="1"/>
  <c r="B97" i="2" s="1"/>
  <c r="F98" i="2" a="1"/>
  <c r="F98" i="2" s="1"/>
  <c r="H99" i="2" a="1"/>
  <c r="H99" i="2" s="1"/>
  <c r="D101" i="2" a="1"/>
  <c r="D101" i="2" s="1"/>
  <c r="G102" i="2" a="1"/>
  <c r="G102" i="2" s="1"/>
  <c r="C104" i="2" a="1"/>
  <c r="C104" i="2" s="1"/>
  <c r="C9" i="2" a="1"/>
  <c r="C9" i="2" s="1"/>
  <c r="B9" i="2" s="1"/>
  <c r="F10" i="2" a="1"/>
  <c r="F10" i="2" s="1"/>
  <c r="I11" i="2" a="1"/>
  <c r="I11" i="2" s="1"/>
  <c r="E13" i="2" a="1"/>
  <c r="E13" i="2" s="1"/>
  <c r="H14" i="2" a="1"/>
  <c r="H14" i="2" s="1"/>
  <c r="D16" i="2" a="1"/>
  <c r="D16" i="2" s="1"/>
  <c r="G17" i="2" a="1"/>
  <c r="G17" i="2" s="1"/>
  <c r="C19" i="2" a="1"/>
  <c r="C19" i="2" s="1"/>
  <c r="B19" i="2" s="1"/>
  <c r="F20" i="2" a="1"/>
  <c r="F20" i="2" s="1"/>
  <c r="I21" i="2" a="1"/>
  <c r="I21" i="2" s="1"/>
  <c r="E23" i="2" a="1"/>
  <c r="E23" i="2" s="1"/>
  <c r="H24" i="2" a="1"/>
  <c r="H24" i="2" s="1"/>
  <c r="D26" i="2" a="1"/>
  <c r="D26" i="2" s="1"/>
  <c r="G27" i="2" a="1"/>
  <c r="G27" i="2" s="1"/>
  <c r="C29" i="2" a="1"/>
  <c r="C29" i="2" s="1"/>
  <c r="B29" i="2" s="1"/>
  <c r="F30" i="2" a="1"/>
  <c r="F30" i="2" s="1"/>
  <c r="I31" i="2" a="1"/>
  <c r="I31" i="2" s="1"/>
  <c r="E33" i="2" a="1"/>
  <c r="E33" i="2" s="1"/>
  <c r="H34" i="2" a="1"/>
  <c r="H34" i="2" s="1"/>
  <c r="D36" i="2" a="1"/>
  <c r="D36" i="2" s="1"/>
  <c r="G37" i="2" a="1"/>
  <c r="G37" i="2" s="1"/>
  <c r="C39" i="2" a="1"/>
  <c r="C39" i="2" s="1"/>
  <c r="B39" i="2" s="1"/>
  <c r="F40" i="2" a="1"/>
  <c r="F40" i="2" s="1"/>
  <c r="I41" i="2" a="1"/>
  <c r="I41" i="2" s="1"/>
  <c r="E43" i="2" a="1"/>
  <c r="E43" i="2" s="1"/>
  <c r="H44" i="2" a="1"/>
  <c r="H44" i="2" s="1"/>
  <c r="D46" i="2" a="1"/>
  <c r="D46" i="2" s="1"/>
  <c r="G47" i="2" a="1"/>
  <c r="G47" i="2" s="1"/>
  <c r="C49" i="2" a="1"/>
  <c r="C49" i="2" s="1"/>
  <c r="F50" i="2" a="1"/>
  <c r="F50" i="2" s="1"/>
  <c r="I51" i="2" a="1"/>
  <c r="I51" i="2" s="1"/>
  <c r="E53" i="2" a="1"/>
  <c r="E53" i="2" s="1"/>
  <c r="H54" i="2" a="1"/>
  <c r="H54" i="2" s="1"/>
  <c r="D56" i="2" a="1"/>
  <c r="D56" i="2" s="1"/>
  <c r="G57" i="2" a="1"/>
  <c r="G57" i="2" s="1"/>
  <c r="C59" i="2" a="1"/>
  <c r="C59" i="2" s="1"/>
  <c r="B59" i="2" s="1"/>
  <c r="F60" i="2" a="1"/>
  <c r="F60" i="2" s="1"/>
  <c r="I61" i="2" a="1"/>
  <c r="I61" i="2" s="1"/>
  <c r="E63" i="2" a="1"/>
  <c r="E63" i="2" s="1"/>
  <c r="H64" i="2" a="1"/>
  <c r="H64" i="2" s="1"/>
  <c r="D66" i="2" a="1"/>
  <c r="D66" i="2" s="1"/>
  <c r="G67" i="2" a="1"/>
  <c r="G67" i="2" s="1"/>
  <c r="C69" i="2" a="1"/>
  <c r="C69" i="2" s="1"/>
  <c r="B69" i="2" s="1"/>
  <c r="F70" i="2" a="1"/>
  <c r="F70" i="2" s="1"/>
  <c r="I71" i="2" a="1"/>
  <c r="I71" i="2" s="1"/>
  <c r="E73" i="2" a="1"/>
  <c r="E73" i="2" s="1"/>
  <c r="H74" i="2" a="1"/>
  <c r="H74" i="2" s="1"/>
  <c r="D76" i="2" a="1"/>
  <c r="D76" i="2" s="1"/>
  <c r="F77" i="2" a="1"/>
  <c r="F77" i="2" s="1"/>
  <c r="I78" i="2" a="1"/>
  <c r="I78" i="2" s="1"/>
  <c r="E80" i="2" a="1"/>
  <c r="E80" i="2" s="1"/>
  <c r="H81" i="2" a="1"/>
  <c r="H81" i="2" s="1"/>
  <c r="D83" i="2" a="1"/>
  <c r="D83" i="2" s="1"/>
  <c r="I85" i="2" a="1"/>
  <c r="I85" i="2" s="1"/>
  <c r="E87" i="2" a="1"/>
  <c r="E87" i="2" s="1"/>
  <c r="H88" i="2" a="1"/>
  <c r="H88" i="2" s="1"/>
  <c r="D90" i="2" a="1"/>
  <c r="D90" i="2" s="1"/>
  <c r="G91" i="2" a="1"/>
  <c r="G91" i="2" s="1"/>
  <c r="I92" i="2" a="1"/>
  <c r="I92" i="2" s="1"/>
  <c r="E94" i="2" a="1"/>
  <c r="E94" i="2" s="1"/>
  <c r="H95" i="2" a="1"/>
  <c r="H95" i="2" s="1"/>
  <c r="D97" i="2" a="1"/>
  <c r="D97" i="2" s="1"/>
  <c r="G98" i="2" a="1"/>
  <c r="G98" i="2" s="1"/>
  <c r="I99" i="2" a="1"/>
  <c r="I99" i="2" s="1"/>
  <c r="E101" i="2" a="1"/>
  <c r="E101" i="2" s="1"/>
  <c r="H102" i="2" a="1"/>
  <c r="H102" i="2" s="1"/>
  <c r="D104" i="2" a="1"/>
  <c r="D104" i="2" s="1"/>
  <c r="G105" i="2" a="1"/>
  <c r="G105" i="2" s="1"/>
  <c r="H106" i="2" a="1"/>
  <c r="H106" i="2" s="1"/>
  <c r="D9" i="2" a="1"/>
  <c r="D9" i="2" s="1"/>
  <c r="G10" i="2" a="1"/>
  <c r="G10" i="2" s="1"/>
  <c r="C12" i="2" a="1"/>
  <c r="C12" i="2" s="1"/>
  <c r="B12" i="2" s="1"/>
  <c r="F13" i="2" a="1"/>
  <c r="F13" i="2" s="1"/>
  <c r="I14" i="2" a="1"/>
  <c r="I14" i="2" s="1"/>
  <c r="E16" i="2" a="1"/>
  <c r="E16" i="2" s="1"/>
  <c r="H17" i="2" a="1"/>
  <c r="H17" i="2" s="1"/>
  <c r="D19" i="2" a="1"/>
  <c r="D19" i="2" s="1"/>
  <c r="G20" i="2" a="1"/>
  <c r="G20" i="2" s="1"/>
  <c r="C22" i="2" a="1"/>
  <c r="C22" i="2" s="1"/>
  <c r="B22" i="2" s="1"/>
  <c r="F23" i="2" a="1"/>
  <c r="F23" i="2" s="1"/>
  <c r="I24" i="2" a="1"/>
  <c r="I24" i="2" s="1"/>
  <c r="E26" i="2" a="1"/>
  <c r="E26" i="2" s="1"/>
  <c r="H27" i="2" a="1"/>
  <c r="H27" i="2" s="1"/>
  <c r="D29" i="2" a="1"/>
  <c r="D29" i="2" s="1"/>
  <c r="G30" i="2" a="1"/>
  <c r="G30" i="2" s="1"/>
  <c r="C32" i="2" a="1"/>
  <c r="C32" i="2" s="1"/>
  <c r="B32" i="2" s="1"/>
  <c r="F33" i="2" a="1"/>
  <c r="F33" i="2" s="1"/>
  <c r="I34" i="2" a="1"/>
  <c r="I34" i="2" s="1"/>
  <c r="E36" i="2" a="1"/>
  <c r="E36" i="2" s="1"/>
  <c r="H37" i="2" a="1"/>
  <c r="H37" i="2" s="1"/>
  <c r="D39" i="2" a="1"/>
  <c r="D39" i="2" s="1"/>
  <c r="G40" i="2" a="1"/>
  <c r="G40" i="2" s="1"/>
  <c r="C42" i="2" a="1"/>
  <c r="C42" i="2" s="1"/>
  <c r="B42" i="2" s="1"/>
  <c r="F43" i="2" a="1"/>
  <c r="F43" i="2" s="1"/>
  <c r="I44" i="2" a="1"/>
  <c r="I44" i="2" s="1"/>
  <c r="E46" i="2" a="1"/>
  <c r="E46" i="2" s="1"/>
  <c r="H47" i="2" a="1"/>
  <c r="H47" i="2" s="1"/>
  <c r="D49" i="2" a="1"/>
  <c r="D49" i="2" s="1"/>
  <c r="G50" i="2" a="1"/>
  <c r="G50" i="2" s="1"/>
  <c r="C52" i="2" a="1"/>
  <c r="C52" i="2" s="1"/>
  <c r="B52" i="2" s="1"/>
  <c r="F53" i="2" a="1"/>
  <c r="F53" i="2" s="1"/>
  <c r="I54" i="2" a="1"/>
  <c r="I54" i="2" s="1"/>
  <c r="E56" i="2" a="1"/>
  <c r="E56" i="2" s="1"/>
  <c r="H57" i="2" a="1"/>
  <c r="H57" i="2" s="1"/>
  <c r="D59" i="2" a="1"/>
  <c r="D59" i="2" s="1"/>
  <c r="G60" i="2" a="1"/>
  <c r="G60" i="2" s="1"/>
  <c r="C62" i="2" a="1"/>
  <c r="C62" i="2" s="1"/>
  <c r="B62" i="2" s="1"/>
  <c r="F63" i="2" a="1"/>
  <c r="F63" i="2" s="1"/>
  <c r="I64" i="2" a="1"/>
  <c r="I64" i="2" s="1"/>
  <c r="E66" i="2" a="1"/>
  <c r="E66" i="2" s="1"/>
  <c r="H67" i="2" a="1"/>
  <c r="H67" i="2" s="1"/>
  <c r="D69" i="2" a="1"/>
  <c r="D69" i="2" s="1"/>
  <c r="G70" i="2" a="1"/>
  <c r="G70" i="2" s="1"/>
  <c r="C72" i="2" a="1"/>
  <c r="C72" i="2" s="1"/>
  <c r="B72" i="2" s="1"/>
  <c r="F73" i="2" a="1"/>
  <c r="F73" i="2" s="1"/>
  <c r="I74" i="2" a="1"/>
  <c r="I74" i="2" s="1"/>
  <c r="E76" i="2" a="1"/>
  <c r="E76" i="2" s="1"/>
  <c r="G77" i="2" a="1"/>
  <c r="G77" i="2" s="1"/>
  <c r="C79" i="2" a="1"/>
  <c r="C79" i="2" s="1"/>
  <c r="F80" i="2" a="1"/>
  <c r="F80" i="2" s="1"/>
  <c r="I81" i="2" a="1"/>
  <c r="I81" i="2" s="1"/>
  <c r="E83" i="2" a="1"/>
  <c r="E83" i="2" s="1"/>
  <c r="G84" i="2" a="1"/>
  <c r="G84" i="2" s="1"/>
  <c r="C86" i="2" a="1"/>
  <c r="C86" i="2" s="1"/>
  <c r="B86" i="2" s="1"/>
  <c r="F87" i="2" a="1"/>
  <c r="F87" i="2" s="1"/>
  <c r="I88" i="2" a="1"/>
  <c r="I88" i="2" s="1"/>
  <c r="E90" i="2" a="1"/>
  <c r="E90" i="2" s="1"/>
  <c r="C93" i="2" a="1"/>
  <c r="C93" i="2" s="1"/>
  <c r="F94" i="2" a="1"/>
  <c r="F94" i="2" s="1"/>
  <c r="I95" i="2" a="1"/>
  <c r="I95" i="2" s="1"/>
  <c r="E97" i="2" a="1"/>
  <c r="E97" i="2" s="1"/>
  <c r="H98" i="2" a="1"/>
  <c r="H98" i="2" s="1"/>
  <c r="C100" i="2" a="1"/>
  <c r="C100" i="2" s="1"/>
  <c r="B100" i="2" s="1"/>
  <c r="F101" i="2" a="1"/>
  <c r="F101" i="2" s="1"/>
  <c r="I102" i="2" a="1"/>
  <c r="I102" i="2" s="1"/>
  <c r="E104" i="2" a="1"/>
  <c r="E104" i="2" s="1"/>
  <c r="I106" i="2" a="1"/>
  <c r="I106" i="2" s="1"/>
  <c r="G109" i="2" a="1"/>
  <c r="G109" i="2" s="1"/>
  <c r="I110" i="2" a="1"/>
  <c r="I110" i="2" s="1"/>
  <c r="E112" i="2" a="1"/>
  <c r="E112" i="2" s="1"/>
  <c r="G113" i="2" a="1"/>
  <c r="G113" i="2" s="1"/>
  <c r="C115" i="2" a="1"/>
  <c r="C115" i="2" s="1"/>
  <c r="B115" i="2" s="1"/>
  <c r="F116" i="2" a="1"/>
  <c r="F116" i="2" s="1"/>
  <c r="I117" i="2" a="1"/>
  <c r="I117" i="2" s="1"/>
  <c r="E119" i="2" a="1"/>
  <c r="E119" i="2" s="1"/>
  <c r="H120" i="2" a="1"/>
  <c r="H120" i="2" s="1"/>
  <c r="D122" i="2" a="1"/>
  <c r="D122" i="2" s="1"/>
  <c r="G123" i="2" a="1"/>
  <c r="G123" i="2" s="1"/>
  <c r="I124" i="2" a="1"/>
  <c r="I124" i="2" s="1"/>
  <c r="C126" i="2" a="1"/>
  <c r="C126" i="2" s="1"/>
  <c r="B126" i="2" s="1"/>
  <c r="D127" i="2" a="1"/>
  <c r="D127" i="2" s="1"/>
  <c r="E9" i="2" a="1"/>
  <c r="E9" i="2" s="1"/>
  <c r="H10" i="2" a="1"/>
  <c r="H10" i="2" s="1"/>
  <c r="D12" i="2" a="1"/>
  <c r="D12" i="2" s="1"/>
  <c r="G13" i="2" a="1"/>
  <c r="G13" i="2" s="1"/>
  <c r="C15" i="2" a="1"/>
  <c r="C15" i="2" s="1"/>
  <c r="B15" i="2" s="1"/>
  <c r="F16" i="2" a="1"/>
  <c r="F16" i="2" s="1"/>
  <c r="I17" i="2" a="1"/>
  <c r="I17" i="2" s="1"/>
  <c r="E19" i="2" a="1"/>
  <c r="E19" i="2" s="1"/>
  <c r="H20" i="2" a="1"/>
  <c r="H20" i="2" s="1"/>
  <c r="D22" i="2" a="1"/>
  <c r="D22" i="2" s="1"/>
  <c r="G23" i="2" a="1"/>
  <c r="G23" i="2" s="1"/>
  <c r="C25" i="2" a="1"/>
  <c r="C25" i="2" s="1"/>
  <c r="B25" i="2" s="1"/>
  <c r="F26" i="2" a="1"/>
  <c r="F26" i="2" s="1"/>
  <c r="I27" i="2" a="1"/>
  <c r="I27" i="2" s="1"/>
  <c r="E29" i="2" a="1"/>
  <c r="E29" i="2" s="1"/>
  <c r="H30" i="2" a="1"/>
  <c r="H30" i="2" s="1"/>
  <c r="D32" i="2" a="1"/>
  <c r="D32" i="2" s="1"/>
  <c r="G33" i="2" a="1"/>
  <c r="G33" i="2" s="1"/>
  <c r="C35" i="2" a="1"/>
  <c r="C35" i="2" s="1"/>
  <c r="B35" i="2" s="1"/>
  <c r="F36" i="2" a="1"/>
  <c r="F36" i="2" s="1"/>
  <c r="I37" i="2" a="1"/>
  <c r="I37" i="2" s="1"/>
  <c r="E39" i="2" a="1"/>
  <c r="E39" i="2" s="1"/>
  <c r="H40" i="2" a="1"/>
  <c r="H40" i="2" s="1"/>
  <c r="D42" i="2" a="1"/>
  <c r="D42" i="2" s="1"/>
  <c r="G43" i="2" a="1"/>
  <c r="G43" i="2" s="1"/>
  <c r="C45" i="2" a="1"/>
  <c r="C45" i="2" s="1"/>
  <c r="B45" i="2" s="1"/>
  <c r="F46" i="2" a="1"/>
  <c r="F46" i="2" s="1"/>
  <c r="I47" i="2" a="1"/>
  <c r="I47" i="2" s="1"/>
  <c r="E49" i="2" a="1"/>
  <c r="E49" i="2" s="1"/>
  <c r="H50" i="2" a="1"/>
  <c r="H50" i="2" s="1"/>
  <c r="D52" i="2" a="1"/>
  <c r="D52" i="2" s="1"/>
  <c r="G53" i="2" a="1"/>
  <c r="G53" i="2" s="1"/>
  <c r="C55" i="2" a="1"/>
  <c r="C55" i="2" s="1"/>
  <c r="B55" i="2" s="1"/>
  <c r="F56" i="2" a="1"/>
  <c r="F56" i="2" s="1"/>
  <c r="I57" i="2" a="1"/>
  <c r="I57" i="2" s="1"/>
  <c r="E59" i="2" a="1"/>
  <c r="E59" i="2" s="1"/>
  <c r="H60" i="2" a="1"/>
  <c r="H60" i="2" s="1"/>
  <c r="D62" i="2" a="1"/>
  <c r="D62" i="2" s="1"/>
  <c r="G63" i="2" a="1"/>
  <c r="G63" i="2" s="1"/>
  <c r="C65" i="2" a="1"/>
  <c r="C65" i="2" s="1"/>
  <c r="B65" i="2" s="1"/>
  <c r="F66" i="2" a="1"/>
  <c r="F66" i="2" s="1"/>
  <c r="I67" i="2" a="1"/>
  <c r="I67" i="2" s="1"/>
  <c r="E69" i="2" a="1"/>
  <c r="E69" i="2" s="1"/>
  <c r="H70" i="2" a="1"/>
  <c r="H70" i="2" s="1"/>
  <c r="D72" i="2" a="1"/>
  <c r="D72" i="2" s="1"/>
  <c r="G73" i="2" a="1"/>
  <c r="G73" i="2" s="1"/>
  <c r="C75" i="2" a="1"/>
  <c r="C75" i="2" s="1"/>
  <c r="F76" i="2" a="1"/>
  <c r="F76" i="2" s="1"/>
  <c r="H77" i="2" a="1"/>
  <c r="H77" i="2" s="1"/>
  <c r="D79" i="2" a="1"/>
  <c r="D79" i="2" s="1"/>
  <c r="G80" i="2" a="1"/>
  <c r="G80" i="2" s="1"/>
  <c r="C82" i="2" a="1"/>
  <c r="C82" i="2" s="1"/>
  <c r="B82" i="2" s="1"/>
  <c r="F83" i="2" a="1"/>
  <c r="F83" i="2" s="1"/>
  <c r="H84" i="2" a="1"/>
  <c r="H84" i="2" s="1"/>
  <c r="D86" i="2" a="1"/>
  <c r="D86" i="2" s="1"/>
  <c r="G87" i="2" a="1"/>
  <c r="G87" i="2" s="1"/>
  <c r="C89" i="2" a="1"/>
  <c r="C89" i="2" s="1"/>
  <c r="F90" i="2" a="1"/>
  <c r="F90" i="2" s="1"/>
  <c r="H91" i="2" a="1"/>
  <c r="H91" i="2" s="1"/>
  <c r="D93" i="2" a="1"/>
  <c r="D93" i="2" s="1"/>
  <c r="G94" i="2" a="1"/>
  <c r="G94" i="2" s="1"/>
  <c r="C96" i="2" a="1"/>
  <c r="C96" i="2" s="1"/>
  <c r="B96" i="2" s="1"/>
  <c r="F97" i="2" a="1"/>
  <c r="F97" i="2" s="1"/>
  <c r="D100" i="2" a="1"/>
  <c r="D100" i="2" s="1"/>
  <c r="G101" i="2" a="1"/>
  <c r="G101" i="2" s="1"/>
  <c r="C103" i="2" a="1"/>
  <c r="C103" i="2" s="1"/>
  <c r="B103" i="2" s="1"/>
  <c r="F104" i="2" a="1"/>
  <c r="F104" i="2" s="1"/>
  <c r="H105" i="2" a="1"/>
  <c r="H105" i="2" s="1"/>
  <c r="C107" i="2" a="1"/>
  <c r="C107" i="2" s="1"/>
  <c r="B107" i="2" s="1"/>
  <c r="E108" i="2" a="1"/>
  <c r="E108" i="2" s="1"/>
  <c r="C111" i="2" a="1"/>
  <c r="C111" i="2" s="1"/>
  <c r="B111" i="2" s="1"/>
  <c r="F112" i="2" a="1"/>
  <c r="F112" i="2" s="1"/>
  <c r="H113" i="2" a="1"/>
  <c r="H113" i="2" s="1"/>
  <c r="D115" i="2" a="1"/>
  <c r="D115" i="2" s="1"/>
  <c r="G116" i="2" a="1"/>
  <c r="G116" i="2" s="1"/>
  <c r="C118" i="2" a="1"/>
  <c r="C118" i="2" s="1"/>
  <c r="B118" i="2" s="1"/>
  <c r="F119" i="2" a="1"/>
  <c r="F119" i="2" s="1"/>
  <c r="I120" i="2" a="1"/>
  <c r="I120" i="2" s="1"/>
  <c r="E122" i="2" a="1"/>
  <c r="E122" i="2" s="1"/>
  <c r="H123" i="2" a="1"/>
  <c r="H123" i="2" s="1"/>
  <c r="C125" i="2" a="1"/>
  <c r="C125" i="2" s="1"/>
  <c r="B125" i="2" s="1"/>
  <c r="F105" i="2" a="1"/>
  <c r="F105" i="2" s="1"/>
  <c r="E109" i="2" a="1"/>
  <c r="E109" i="2" s="1"/>
  <c r="C113" i="2" a="1"/>
  <c r="C113" i="2" s="1"/>
  <c r="B113" i="2" s="1"/>
  <c r="D116" i="2" a="1"/>
  <c r="D116" i="2" s="1"/>
  <c r="D120" i="2" a="1"/>
  <c r="D120" i="2" s="1"/>
  <c r="E123" i="2" a="1"/>
  <c r="E123" i="2" s="1"/>
  <c r="G126" i="2" a="1"/>
  <c r="G126" i="2" s="1"/>
  <c r="C128" i="2" a="1"/>
  <c r="C128" i="2" s="1"/>
  <c r="B128" i="2" s="1"/>
  <c r="E129" i="2" a="1"/>
  <c r="E129" i="2" s="1"/>
  <c r="G130" i="2" a="1"/>
  <c r="G130" i="2" s="1"/>
  <c r="C132" i="2" a="1"/>
  <c r="C132" i="2" s="1"/>
  <c r="B132" i="2" s="1"/>
  <c r="F133" i="2" a="1"/>
  <c r="F133" i="2" s="1"/>
  <c r="H134" i="2" a="1"/>
  <c r="H134" i="2" s="1"/>
  <c r="D136" i="2" a="1"/>
  <c r="D136" i="2" s="1"/>
  <c r="G138" i="2" a="1"/>
  <c r="G138" i="2" s="1"/>
  <c r="I139" i="2" a="1"/>
  <c r="I139" i="2" s="1"/>
  <c r="E141" i="2" a="1"/>
  <c r="E141" i="2" s="1"/>
  <c r="H142" i="2" a="1"/>
  <c r="H142" i="2" s="1"/>
  <c r="C144" i="2" a="1"/>
  <c r="C144" i="2" s="1"/>
  <c r="B144" i="2" s="1"/>
  <c r="F145" i="2" a="1"/>
  <c r="F145" i="2" s="1"/>
  <c r="H146" i="2" a="1"/>
  <c r="H146" i="2" s="1"/>
  <c r="C148" i="2" a="1"/>
  <c r="C148" i="2" s="1"/>
  <c r="B148" i="2" s="1"/>
  <c r="E149" i="2" a="1"/>
  <c r="E149" i="2" s="1"/>
  <c r="G150" i="2" a="1"/>
  <c r="G150" i="2" s="1"/>
  <c r="C152" i="2" a="1"/>
  <c r="C152" i="2" s="1"/>
  <c r="B152" i="2" s="1"/>
  <c r="F153" i="2" a="1"/>
  <c r="F153" i="2" s="1"/>
  <c r="G154" i="2" a="1"/>
  <c r="G154" i="2" s="1"/>
  <c r="C156" i="2" a="1"/>
  <c r="C156" i="2" s="1"/>
  <c r="B156" i="2" s="1"/>
  <c r="D157" i="2" a="1"/>
  <c r="D157" i="2" s="1"/>
  <c r="G158" i="2" a="1"/>
  <c r="G158" i="2" s="1"/>
  <c r="I159" i="2" a="1"/>
  <c r="I159" i="2" s="1"/>
  <c r="D161" i="2" a="1"/>
  <c r="D161" i="2" s="1"/>
  <c r="G162" i="2" a="1"/>
  <c r="G162" i="2" s="1"/>
  <c r="I163" i="2" a="1"/>
  <c r="I163" i="2" s="1"/>
  <c r="D165" i="2" a="1"/>
  <c r="D165" i="2" s="1"/>
  <c r="G166" i="2" a="1"/>
  <c r="G166" i="2" s="1"/>
  <c r="C168" i="2" a="1"/>
  <c r="C168" i="2" s="1"/>
  <c r="F169" i="2" a="1"/>
  <c r="F169" i="2" s="1"/>
  <c r="I170" i="2" a="1"/>
  <c r="I170" i="2" s="1"/>
  <c r="E7" i="2" a="1"/>
  <c r="E7" i="2" s="1"/>
  <c r="I7" i="2" a="1"/>
  <c r="I7" i="2" s="1"/>
  <c r="E106" i="2" a="1"/>
  <c r="E106" i="2" s="1"/>
  <c r="F109" i="2" a="1"/>
  <c r="F109" i="2" s="1"/>
  <c r="D113" i="2" a="1"/>
  <c r="D113" i="2" s="1"/>
  <c r="E116" i="2" a="1"/>
  <c r="E116" i="2" s="1"/>
  <c r="E120" i="2" a="1"/>
  <c r="E120" i="2" s="1"/>
  <c r="F123" i="2" a="1"/>
  <c r="F123" i="2" s="1"/>
  <c r="F125" i="2" a="1"/>
  <c r="F125" i="2" s="1"/>
  <c r="H126" i="2" a="1"/>
  <c r="H126" i="2" s="1"/>
  <c r="F129" i="2" a="1"/>
  <c r="F129" i="2" s="1"/>
  <c r="H130" i="2" a="1"/>
  <c r="H130" i="2" s="1"/>
  <c r="D132" i="2" a="1"/>
  <c r="D132" i="2" s="1"/>
  <c r="G133" i="2" a="1"/>
  <c r="G133" i="2" s="1"/>
  <c r="I134" i="2" a="1"/>
  <c r="I134" i="2" s="1"/>
  <c r="E136" i="2" a="1"/>
  <c r="E136" i="2" s="1"/>
  <c r="E137" i="2" a="1"/>
  <c r="E137" i="2" s="1"/>
  <c r="H138" i="2" a="1"/>
  <c r="H138" i="2" s="1"/>
  <c r="C140" i="2" a="1"/>
  <c r="C140" i="2" s="1"/>
  <c r="B140" i="2" s="1"/>
  <c r="F141" i="2" a="1"/>
  <c r="F141" i="2" s="1"/>
  <c r="I142" i="2" a="1"/>
  <c r="I142" i="2" s="1"/>
  <c r="D144" i="2" a="1"/>
  <c r="D144" i="2" s="1"/>
  <c r="G145" i="2" a="1"/>
  <c r="G145" i="2" s="1"/>
  <c r="I146" i="2" a="1"/>
  <c r="I146" i="2" s="1"/>
  <c r="D148" i="2" a="1"/>
  <c r="D148" i="2" s="1"/>
  <c r="F149" i="2" a="1"/>
  <c r="F149" i="2" s="1"/>
  <c r="H150" i="2" a="1"/>
  <c r="H150" i="2" s="1"/>
  <c r="D152" i="2" a="1"/>
  <c r="D152" i="2" s="1"/>
  <c r="G153" i="2" a="1"/>
  <c r="G153" i="2" s="1"/>
  <c r="H154" i="2" a="1"/>
  <c r="H154" i="2" s="1"/>
  <c r="D156" i="2" a="1"/>
  <c r="D156" i="2" s="1"/>
  <c r="E157" i="2" a="1"/>
  <c r="E157" i="2" s="1"/>
  <c r="C160" i="2" a="1"/>
  <c r="C160" i="2" s="1"/>
  <c r="B160" i="2" s="1"/>
  <c r="E161" i="2" a="1"/>
  <c r="E161" i="2" s="1"/>
  <c r="H162" i="2" a="1"/>
  <c r="H162" i="2" s="1"/>
  <c r="C164" i="2" a="1"/>
  <c r="C164" i="2" s="1"/>
  <c r="B164" i="2" s="1"/>
  <c r="E165" i="2" a="1"/>
  <c r="E165" i="2" s="1"/>
  <c r="H166" i="2" a="1"/>
  <c r="H166" i="2" s="1"/>
  <c r="D168" i="2" a="1"/>
  <c r="D168" i="2" s="1"/>
  <c r="G169" i="2" a="1"/>
  <c r="G169" i="2" s="1"/>
  <c r="D170" i="2" a="1"/>
  <c r="D170" i="2" s="1"/>
  <c r="F106" i="2" a="1"/>
  <c r="F106" i="2" s="1"/>
  <c r="E110" i="2" a="1"/>
  <c r="E110" i="2" s="1"/>
  <c r="E113" i="2" a="1"/>
  <c r="E113" i="2" s="1"/>
  <c r="E117" i="2" a="1"/>
  <c r="E117" i="2" s="1"/>
  <c r="F120" i="2" a="1"/>
  <c r="F120" i="2" s="1"/>
  <c r="I123" i="2" a="1"/>
  <c r="I123" i="2" s="1"/>
  <c r="G125" i="2" a="1"/>
  <c r="G125" i="2" s="1"/>
  <c r="I126" i="2" a="1"/>
  <c r="I126" i="2" s="1"/>
  <c r="D128" i="2" a="1"/>
  <c r="D128" i="2" s="1"/>
  <c r="G129" i="2" a="1"/>
  <c r="G129" i="2" s="1"/>
  <c r="I130" i="2" a="1"/>
  <c r="I130" i="2" s="1"/>
  <c r="E132" i="2" a="1"/>
  <c r="E132" i="2" s="1"/>
  <c r="H133" i="2" a="1"/>
  <c r="H133" i="2" s="1"/>
  <c r="C135" i="2" a="1"/>
  <c r="C135" i="2" s="1"/>
  <c r="B135" i="2" s="1"/>
  <c r="F136" i="2" a="1"/>
  <c r="F136" i="2" s="1"/>
  <c r="F137" i="2" a="1"/>
  <c r="F137" i="2" s="1"/>
  <c r="I138" i="2" a="1"/>
  <c r="I138" i="2" s="1"/>
  <c r="D140" i="2" a="1"/>
  <c r="D140" i="2" s="1"/>
  <c r="G141" i="2" a="1"/>
  <c r="G141" i="2" s="1"/>
  <c r="C143" i="2" a="1"/>
  <c r="C143" i="2" s="1"/>
  <c r="B143" i="2" s="1"/>
  <c r="E144" i="2" a="1"/>
  <c r="E144" i="2" s="1"/>
  <c r="H145" i="2" a="1"/>
  <c r="H145" i="2" s="1"/>
  <c r="C147" i="2" a="1"/>
  <c r="C147" i="2" s="1"/>
  <c r="B147" i="2" s="1"/>
  <c r="E148" i="2" a="1"/>
  <c r="E148" i="2" s="1"/>
  <c r="G149" i="2" a="1"/>
  <c r="G149" i="2" s="1"/>
  <c r="I150" i="2" a="1"/>
  <c r="I150" i="2" s="1"/>
  <c r="E152" i="2" a="1"/>
  <c r="E152" i="2" s="1"/>
  <c r="H153" i="2" a="1"/>
  <c r="H153" i="2" s="1"/>
  <c r="I154" i="2" a="1"/>
  <c r="I154" i="2" s="1"/>
  <c r="E156" i="2" a="1"/>
  <c r="E156" i="2" s="1"/>
  <c r="F157" i="2" a="1"/>
  <c r="F157" i="2" s="1"/>
  <c r="H158" i="2" a="1"/>
  <c r="H158" i="2" s="1"/>
  <c r="D160" i="2" a="1"/>
  <c r="D160" i="2" s="1"/>
  <c r="F161" i="2" a="1"/>
  <c r="F161" i="2" s="1"/>
  <c r="I162" i="2" a="1"/>
  <c r="I162" i="2" s="1"/>
  <c r="D164" i="2" a="1"/>
  <c r="D164" i="2" s="1"/>
  <c r="F165" i="2" a="1"/>
  <c r="F165" i="2" s="1"/>
  <c r="I166" i="2" a="1"/>
  <c r="I166" i="2" s="1"/>
  <c r="E168" i="2" a="1"/>
  <c r="E168" i="2" s="1"/>
  <c r="H169" i="2" a="1"/>
  <c r="H169" i="2" s="1"/>
  <c r="E170" i="2" a="1"/>
  <c r="E170" i="2" s="1"/>
  <c r="G106" i="2" a="1"/>
  <c r="G106" i="2" s="1"/>
  <c r="F110" i="2" a="1"/>
  <c r="F110" i="2" s="1"/>
  <c r="F113" i="2" a="1"/>
  <c r="F113" i="2" s="1"/>
  <c r="F117" i="2" a="1"/>
  <c r="F117" i="2" s="1"/>
  <c r="G120" i="2" a="1"/>
  <c r="G120" i="2" s="1"/>
  <c r="E124" i="2" a="1"/>
  <c r="E124" i="2" s="1"/>
  <c r="H125" i="2" a="1"/>
  <c r="H125" i="2" s="1"/>
  <c r="C127" i="2" a="1"/>
  <c r="C127" i="2" s="1"/>
  <c r="B127" i="2" s="1"/>
  <c r="E128" i="2" a="1"/>
  <c r="E128" i="2" s="1"/>
  <c r="H129" i="2" a="1"/>
  <c r="H129" i="2" s="1"/>
  <c r="C131" i="2" a="1"/>
  <c r="C131" i="2" s="1"/>
  <c r="B131" i="2" s="1"/>
  <c r="F132" i="2" a="1"/>
  <c r="F132" i="2" s="1"/>
  <c r="I133" i="2" a="1"/>
  <c r="I133" i="2" s="1"/>
  <c r="D135" i="2" a="1"/>
  <c r="D135" i="2" s="1"/>
  <c r="G137" i="2" a="1"/>
  <c r="G137" i="2" s="1"/>
  <c r="C139" i="2" a="1"/>
  <c r="C139" i="2" s="1"/>
  <c r="B139" i="2" s="1"/>
  <c r="E140" i="2" a="1"/>
  <c r="E140" i="2" s="1"/>
  <c r="H141" i="2" a="1"/>
  <c r="H141" i="2" s="1"/>
  <c r="D143" i="2" a="1"/>
  <c r="D143" i="2" s="1"/>
  <c r="F144" i="2" a="1"/>
  <c r="F144" i="2" s="1"/>
  <c r="D147" i="2" a="1"/>
  <c r="D147" i="2" s="1"/>
  <c r="F148" i="2" a="1"/>
  <c r="F148" i="2" s="1"/>
  <c r="H149" i="2" a="1"/>
  <c r="H149" i="2" s="1"/>
  <c r="C151" i="2" a="1"/>
  <c r="C151" i="2" s="1"/>
  <c r="F152" i="2" a="1"/>
  <c r="F152" i="2" s="1"/>
  <c r="I153" i="2" a="1"/>
  <c r="I153" i="2" s="1"/>
  <c r="C155" i="2" a="1"/>
  <c r="C155" i="2" s="1"/>
  <c r="B155" i="2" s="1"/>
  <c r="F156" i="2" a="1"/>
  <c r="F156" i="2" s="1"/>
  <c r="G157" i="2" a="1"/>
  <c r="G157" i="2" s="1"/>
  <c r="I158" i="2" a="1"/>
  <c r="I158" i="2" s="1"/>
  <c r="E160" i="2" a="1"/>
  <c r="E160" i="2" s="1"/>
  <c r="G161" i="2" a="1"/>
  <c r="G161" i="2" s="1"/>
  <c r="E164" i="2" a="1"/>
  <c r="E164" i="2" s="1"/>
  <c r="G165" i="2" a="1"/>
  <c r="G165" i="2" s="1"/>
  <c r="C167" i="2" a="1"/>
  <c r="C167" i="2" s="1"/>
  <c r="B167" i="2" s="1"/>
  <c r="F168" i="2" a="1"/>
  <c r="F168" i="2" s="1"/>
  <c r="I169" i="2" a="1"/>
  <c r="I169" i="2" s="1"/>
  <c r="H7" i="2" a="1"/>
  <c r="H7" i="2" s="1"/>
  <c r="H165" i="2" a="1"/>
  <c r="H165" i="2" s="1"/>
  <c r="D167" i="2" a="1"/>
  <c r="D167" i="2" s="1"/>
  <c r="C170" i="2" a="1"/>
  <c r="C170" i="2" s="1"/>
  <c r="B170" i="2" s="1"/>
  <c r="H107" i="2" a="1"/>
  <c r="H107" i="2" s="1"/>
  <c r="G110" i="2" a="1"/>
  <c r="G110" i="2" s="1"/>
  <c r="F114" i="2" a="1"/>
  <c r="F114" i="2" s="1"/>
  <c r="G117" i="2" a="1"/>
  <c r="G117" i="2" s="1"/>
  <c r="G121" i="2" a="1"/>
  <c r="G121" i="2" s="1"/>
  <c r="F124" i="2" a="1"/>
  <c r="F124" i="2" s="1"/>
  <c r="I125" i="2" a="1"/>
  <c r="I125" i="2" s="1"/>
  <c r="F128" i="2" a="1"/>
  <c r="F128" i="2" s="1"/>
  <c r="I129" i="2" a="1"/>
  <c r="I129" i="2" s="1"/>
  <c r="D131" i="2" a="1"/>
  <c r="D131" i="2" s="1"/>
  <c r="G132" i="2" a="1"/>
  <c r="G132" i="2" s="1"/>
  <c r="C134" i="2" a="1"/>
  <c r="C134" i="2" s="1"/>
  <c r="B134" i="2" s="1"/>
  <c r="E135" i="2" a="1"/>
  <c r="E135" i="2" s="1"/>
  <c r="G136" i="2" a="1"/>
  <c r="G136" i="2" s="1"/>
  <c r="H137" i="2" a="1"/>
  <c r="H137" i="2" s="1"/>
  <c r="D139" i="2" a="1"/>
  <c r="D139" i="2" s="1"/>
  <c r="F140" i="2" a="1"/>
  <c r="F140" i="2" s="1"/>
  <c r="I141" i="2" a="1"/>
  <c r="I141" i="2" s="1"/>
  <c r="E143" i="2" a="1"/>
  <c r="E143" i="2" s="1"/>
  <c r="G144" i="2" a="1"/>
  <c r="G144" i="2" s="1"/>
  <c r="I145" i="2" a="1"/>
  <c r="I145" i="2" s="1"/>
  <c r="E147" i="2" a="1"/>
  <c r="E147" i="2" s="1"/>
  <c r="G148" i="2" a="1"/>
  <c r="G148" i="2" s="1"/>
  <c r="I149" i="2" a="1"/>
  <c r="I149" i="2" s="1"/>
  <c r="D151" i="2" a="1"/>
  <c r="D151" i="2" s="1"/>
  <c r="G152" i="2" a="1"/>
  <c r="G152" i="2" s="1"/>
  <c r="C154" i="2" a="1"/>
  <c r="C154" i="2" s="1"/>
  <c r="B154" i="2" s="1"/>
  <c r="D155" i="2" a="1"/>
  <c r="D155" i="2" s="1"/>
  <c r="G156" i="2" a="1"/>
  <c r="G156" i="2" s="1"/>
  <c r="H157" i="2" a="1"/>
  <c r="H157" i="2" s="1"/>
  <c r="C159" i="2" a="1"/>
  <c r="C159" i="2" s="1"/>
  <c r="B159" i="2" s="1"/>
  <c r="H161" i="2" a="1"/>
  <c r="H161" i="2" s="1"/>
  <c r="C163" i="2" a="1"/>
  <c r="C163" i="2" s="1"/>
  <c r="B163" i="2" s="1"/>
  <c r="G168" i="2" a="1"/>
  <c r="G168" i="2" s="1"/>
  <c r="C7" i="2" a="1"/>
  <c r="C7" i="2" s="1"/>
  <c r="B7" i="2" s="1"/>
  <c r="I107" i="2" a="1"/>
  <c r="I107" i="2" s="1"/>
  <c r="H110" i="2" a="1"/>
  <c r="H110" i="2" s="1"/>
  <c r="G114" i="2" a="1"/>
  <c r="G114" i="2" s="1"/>
  <c r="H117" i="2" a="1"/>
  <c r="H117" i="2" s="1"/>
  <c r="H121" i="2" a="1"/>
  <c r="H121" i="2" s="1"/>
  <c r="G124" i="2" a="1"/>
  <c r="G124" i="2" s="1"/>
  <c r="E127" i="2" a="1"/>
  <c r="E127" i="2" s="1"/>
  <c r="G128" i="2" a="1"/>
  <c r="G128" i="2" s="1"/>
  <c r="C130" i="2" a="1"/>
  <c r="C130" i="2" s="1"/>
  <c r="B130" i="2" s="1"/>
  <c r="E131" i="2" a="1"/>
  <c r="E131" i="2" s="1"/>
  <c r="H132" i="2" a="1"/>
  <c r="H132" i="2" s="1"/>
  <c r="D134" i="2" a="1"/>
  <c r="D134" i="2" s="1"/>
  <c r="F135" i="2" a="1"/>
  <c r="F135" i="2" s="1"/>
  <c r="H136" i="2" a="1"/>
  <c r="H136" i="2" s="1"/>
  <c r="I137" i="2" a="1"/>
  <c r="I137" i="2" s="1"/>
  <c r="E139" i="2" a="1"/>
  <c r="E139" i="2" s="1"/>
  <c r="G140" i="2" a="1"/>
  <c r="G140" i="2" s="1"/>
  <c r="C142" i="2" a="1"/>
  <c r="C142" i="2" s="1"/>
  <c r="B142" i="2" s="1"/>
  <c r="F143" i="2" a="1"/>
  <c r="F143" i="2" s="1"/>
  <c r="H144" i="2" a="1"/>
  <c r="H144" i="2" s="1"/>
  <c r="C146" i="2" a="1"/>
  <c r="C146" i="2" s="1"/>
  <c r="B146" i="2" s="1"/>
  <c r="F147" i="2" a="1"/>
  <c r="F147" i="2" s="1"/>
  <c r="H148" i="2" a="1"/>
  <c r="H148" i="2" s="1"/>
  <c r="E151" i="2" a="1"/>
  <c r="E151" i="2" s="1"/>
  <c r="H152" i="2" a="1"/>
  <c r="H152" i="2" s="1"/>
  <c r="D154" i="2" a="1"/>
  <c r="D154" i="2" s="1"/>
  <c r="E155" i="2" a="1"/>
  <c r="E155" i="2" s="1"/>
  <c r="I157" i="2" a="1"/>
  <c r="I157" i="2" s="1"/>
  <c r="D159" i="2" a="1"/>
  <c r="D159" i="2" s="1"/>
  <c r="F160" i="2" a="1"/>
  <c r="F160" i="2" s="1"/>
  <c r="I161" i="2" a="1"/>
  <c r="I161" i="2" s="1"/>
  <c r="D163" i="2" a="1"/>
  <c r="D163" i="2" s="1"/>
  <c r="F164" i="2" a="1"/>
  <c r="F164" i="2" s="1"/>
  <c r="I165" i="2" a="1"/>
  <c r="I165" i="2" s="1"/>
  <c r="E167" i="2" a="1"/>
  <c r="E167" i="2" s="1"/>
  <c r="C108" i="2" a="1"/>
  <c r="C108" i="2" s="1"/>
  <c r="B108" i="2" s="1"/>
  <c r="H111" i="2" a="1"/>
  <c r="H111" i="2" s="1"/>
  <c r="H114" i="2" a="1"/>
  <c r="H114" i="2" s="1"/>
  <c r="H118" i="2" a="1"/>
  <c r="H118" i="2" s="1"/>
  <c r="I121" i="2" a="1"/>
  <c r="I121" i="2" s="1"/>
  <c r="D126" i="2" a="1"/>
  <c r="D126" i="2" s="1"/>
  <c r="F127" i="2" a="1"/>
  <c r="F127" i="2" s="1"/>
  <c r="H128" i="2" a="1"/>
  <c r="H128" i="2" s="1"/>
  <c r="D130" i="2" a="1"/>
  <c r="D130" i="2" s="1"/>
  <c r="F131" i="2" a="1"/>
  <c r="F131" i="2" s="1"/>
  <c r="I132" i="2" a="1"/>
  <c r="I132" i="2" s="1"/>
  <c r="E134" i="2" a="1"/>
  <c r="E134" i="2" s="1"/>
  <c r="G135" i="2" a="1"/>
  <c r="G135" i="2" s="1"/>
  <c r="I136" i="2" a="1"/>
  <c r="I136" i="2" s="1"/>
  <c r="C138" i="2" a="1"/>
  <c r="C138" i="2" s="1"/>
  <c r="B138" i="2" s="1"/>
  <c r="F139" i="2" a="1"/>
  <c r="F139" i="2" s="1"/>
  <c r="H140" i="2" a="1"/>
  <c r="H140" i="2" s="1"/>
  <c r="D142" i="2" a="1"/>
  <c r="D142" i="2" s="1"/>
  <c r="G143" i="2" a="1"/>
  <c r="G143" i="2" s="1"/>
  <c r="I144" i="2" a="1"/>
  <c r="I144" i="2" s="1"/>
  <c r="D146" i="2" a="1"/>
  <c r="D146" i="2" s="1"/>
  <c r="I148" i="2" a="1"/>
  <c r="I148" i="2" s="1"/>
  <c r="C150" i="2" a="1"/>
  <c r="C150" i="2" s="1"/>
  <c r="B150" i="2" s="1"/>
  <c r="F151" i="2" a="1"/>
  <c r="F151" i="2" s="1"/>
  <c r="I152" i="2" a="1"/>
  <c r="I152" i="2" s="1"/>
  <c r="F155" i="2" a="1"/>
  <c r="F155" i="2" s="1"/>
  <c r="H156" i="2" a="1"/>
  <c r="H156" i="2" s="1"/>
  <c r="C158" i="2" a="1"/>
  <c r="C158" i="2" s="1"/>
  <c r="B158" i="2" s="1"/>
  <c r="E159" i="2" a="1"/>
  <c r="E159" i="2" s="1"/>
  <c r="G160" i="2" a="1"/>
  <c r="G160" i="2" s="1"/>
  <c r="C162" i="2" a="1"/>
  <c r="C162" i="2" s="1"/>
  <c r="B162" i="2" s="1"/>
  <c r="E163" i="2" a="1"/>
  <c r="E163" i="2" s="1"/>
  <c r="G164" i="2" a="1"/>
  <c r="G164" i="2" s="1"/>
  <c r="C166" i="2" a="1"/>
  <c r="C166" i="2" s="1"/>
  <c r="B166" i="2" s="1"/>
  <c r="F167" i="2" a="1"/>
  <c r="F167" i="2" s="1"/>
  <c r="I168" i="2" a="1"/>
  <c r="I168" i="2" s="1"/>
  <c r="D108" i="2" a="1"/>
  <c r="D108" i="2" s="1"/>
  <c r="I111" i="2" a="1"/>
  <c r="I111" i="2" s="1"/>
  <c r="I114" i="2" a="1"/>
  <c r="I114" i="2" s="1"/>
  <c r="I118" i="2" a="1"/>
  <c r="I118" i="2" s="1"/>
  <c r="C122" i="2" a="1"/>
  <c r="C122" i="2" s="1"/>
  <c r="B122" i="2" s="1"/>
  <c r="H124" i="2" a="1"/>
  <c r="H124" i="2" s="1"/>
  <c r="E126" i="2" a="1"/>
  <c r="E126" i="2" s="1"/>
  <c r="G127" i="2" a="1"/>
  <c r="G127" i="2" s="1"/>
  <c r="I128" i="2" a="1"/>
  <c r="I128" i="2" s="1"/>
  <c r="G131" i="2" a="1"/>
  <c r="G131" i="2" s="1"/>
  <c r="C133" i="2" a="1"/>
  <c r="C133" i="2" s="1"/>
  <c r="B133" i="2" s="1"/>
  <c r="F134" i="2" a="1"/>
  <c r="F134" i="2" s="1"/>
  <c r="H135" i="2" a="1"/>
  <c r="H135" i="2" s="1"/>
  <c r="C137" i="2" a="1"/>
  <c r="C137" i="2" s="1"/>
  <c r="B137" i="2" s="1"/>
  <c r="D138" i="2" a="1"/>
  <c r="D138" i="2" s="1"/>
  <c r="G139" i="2" a="1"/>
  <c r="G139" i="2" s="1"/>
  <c r="I140" i="2" a="1"/>
  <c r="I140" i="2" s="1"/>
  <c r="E142" i="2" a="1"/>
  <c r="E142" i="2" s="1"/>
  <c r="C145" i="2" a="1"/>
  <c r="C145" i="2" s="1"/>
  <c r="B145" i="2" s="1"/>
  <c r="E146" i="2" a="1"/>
  <c r="E146" i="2" s="1"/>
  <c r="G147" i="2" a="1"/>
  <c r="G147" i="2" s="1"/>
  <c r="D150" i="2" a="1"/>
  <c r="D150" i="2" s="1"/>
  <c r="G151" i="2" a="1"/>
  <c r="G151" i="2" s="1"/>
  <c r="C153" i="2" a="1"/>
  <c r="C153" i="2" s="1"/>
  <c r="B153" i="2" s="1"/>
  <c r="E154" i="2" a="1"/>
  <c r="E154" i="2" s="1"/>
  <c r="G155" i="2" a="1"/>
  <c r="G155" i="2" s="1"/>
  <c r="I156" i="2" a="1"/>
  <c r="I156" i="2" s="1"/>
  <c r="D158" i="2" a="1"/>
  <c r="D158" i="2" s="1"/>
  <c r="F159" i="2" a="1"/>
  <c r="F159" i="2" s="1"/>
  <c r="H160" i="2" a="1"/>
  <c r="H160" i="2" s="1"/>
  <c r="D162" i="2" a="1"/>
  <c r="D162" i="2" s="1"/>
  <c r="F163" i="2" a="1"/>
  <c r="F163" i="2" s="1"/>
  <c r="H164" i="2" a="1"/>
  <c r="H164" i="2" s="1"/>
  <c r="D166" i="2" a="1"/>
  <c r="D166" i="2" s="1"/>
  <c r="G167" i="2" a="1"/>
  <c r="G167" i="2" s="1"/>
  <c r="C169" i="2" a="1"/>
  <c r="C169" i="2" s="1"/>
  <c r="B169" i="2" s="1"/>
  <c r="F170" i="2" a="1"/>
  <c r="F170" i="2" s="1"/>
  <c r="G170" i="2" a="1"/>
  <c r="G170" i="2" s="1"/>
  <c r="I167" i="2" a="1"/>
  <c r="I167" i="2" s="1"/>
  <c r="H170" i="2" a="1"/>
  <c r="H170" i="2" s="1"/>
  <c r="G7" i="2" a="1"/>
  <c r="G7" i="2" s="1"/>
  <c r="C109" i="2" a="1"/>
  <c r="C109" i="2" s="1"/>
  <c r="B109" i="2" s="1"/>
  <c r="C112" i="2" a="1"/>
  <c r="C112" i="2" s="1"/>
  <c r="B112" i="2" s="1"/>
  <c r="I115" i="2" a="1"/>
  <c r="I115" i="2" s="1"/>
  <c r="C119" i="2" a="1"/>
  <c r="C119" i="2" s="1"/>
  <c r="B119" i="2" s="1"/>
  <c r="C123" i="2" a="1"/>
  <c r="C123" i="2" s="1"/>
  <c r="B123" i="2" s="1"/>
  <c r="D125" i="2" a="1"/>
  <c r="D125" i="2" s="1"/>
  <c r="F126" i="2" a="1"/>
  <c r="F126" i="2" s="1"/>
  <c r="H127" i="2" a="1"/>
  <c r="H127" i="2" s="1"/>
  <c r="C129" i="2" a="1"/>
  <c r="C129" i="2" s="1"/>
  <c r="B129" i="2" s="1"/>
  <c r="E130" i="2" a="1"/>
  <c r="E130" i="2" s="1"/>
  <c r="H131" i="2" a="1"/>
  <c r="H131" i="2" s="1"/>
  <c r="D133" i="2" a="1"/>
  <c r="D133" i="2" s="1"/>
  <c r="G134" i="2" a="1"/>
  <c r="G134" i="2" s="1"/>
  <c r="I135" i="2" a="1"/>
  <c r="I135" i="2" s="1"/>
  <c r="E138" i="2" a="1"/>
  <c r="E138" i="2" s="1"/>
  <c r="C141" i="2" a="1"/>
  <c r="C141" i="2" s="1"/>
  <c r="B141" i="2" s="1"/>
  <c r="F142" i="2" a="1"/>
  <c r="F142" i="2" s="1"/>
  <c r="H143" i="2" a="1"/>
  <c r="H143" i="2" s="1"/>
  <c r="D145" i="2" a="1"/>
  <c r="D145" i="2" s="1"/>
  <c r="F146" i="2" a="1"/>
  <c r="F146" i="2" s="1"/>
  <c r="H147" i="2" a="1"/>
  <c r="H147" i="2" s="1"/>
  <c r="C149" i="2" a="1"/>
  <c r="C149" i="2" s="1"/>
  <c r="B149" i="2" s="1"/>
  <c r="E150" i="2" a="1"/>
  <c r="E150" i="2" s="1"/>
  <c r="H151" i="2" a="1"/>
  <c r="H151" i="2" s="1"/>
  <c r="D153" i="2" a="1"/>
  <c r="D153" i="2" s="1"/>
  <c r="F154" i="2" a="1"/>
  <c r="F154" i="2" s="1"/>
  <c r="H155" i="2" a="1"/>
  <c r="H155" i="2" s="1"/>
  <c r="C157" i="2" a="1"/>
  <c r="C157" i="2" s="1"/>
  <c r="B157" i="2" s="1"/>
  <c r="E158" i="2" a="1"/>
  <c r="E158" i="2" s="1"/>
  <c r="G159" i="2" a="1"/>
  <c r="G159" i="2" s="1"/>
  <c r="I160" i="2" a="1"/>
  <c r="I160" i="2" s="1"/>
  <c r="E162" i="2" a="1"/>
  <c r="E162" i="2" s="1"/>
  <c r="G163" i="2" a="1"/>
  <c r="G163" i="2" s="1"/>
  <c r="I164" i="2" a="1"/>
  <c r="I164" i="2" s="1"/>
  <c r="E166" i="2" a="1"/>
  <c r="E166" i="2" s="1"/>
  <c r="H167" i="2" a="1"/>
  <c r="H167" i="2" s="1"/>
  <c r="D169" i="2" a="1"/>
  <c r="D169" i="2" s="1"/>
  <c r="C165" i="2" a="1"/>
  <c r="C165" i="2" s="1"/>
  <c r="B165" i="2" s="1"/>
  <c r="E169" i="2" a="1"/>
  <c r="E169" i="2" s="1"/>
  <c r="F7" i="2" a="1"/>
  <c r="F7" i="2" s="1"/>
  <c r="D109" i="2" a="1"/>
  <c r="D109" i="2" s="1"/>
  <c r="D112" i="2" a="1"/>
  <c r="D112" i="2" s="1"/>
  <c r="C116" i="2" a="1"/>
  <c r="C116" i="2" s="1"/>
  <c r="B116" i="2" s="1"/>
  <c r="D119" i="2" a="1"/>
  <c r="D119" i="2" s="1"/>
  <c r="D123" i="2" a="1"/>
  <c r="D123" i="2" s="1"/>
  <c r="E125" i="2" a="1"/>
  <c r="E125" i="2" s="1"/>
  <c r="I127" i="2" a="1"/>
  <c r="I127" i="2" s="1"/>
  <c r="D129" i="2" a="1"/>
  <c r="D129" i="2" s="1"/>
  <c r="F130" i="2" a="1"/>
  <c r="F130" i="2" s="1"/>
  <c r="I131" i="2" a="1"/>
  <c r="I131" i="2" s="1"/>
  <c r="E133" i="2" a="1"/>
  <c r="E133" i="2" s="1"/>
  <c r="C136" i="2" a="1"/>
  <c r="C136" i="2" s="1"/>
  <c r="B136" i="2" s="1"/>
  <c r="D137" i="2" a="1"/>
  <c r="D137" i="2" s="1"/>
  <c r="F138" i="2" a="1"/>
  <c r="F138" i="2" s="1"/>
  <c r="H139" i="2" a="1"/>
  <c r="H139" i="2" s="1"/>
  <c r="D141" i="2" a="1"/>
  <c r="D141" i="2" s="1"/>
  <c r="G142" i="2" a="1"/>
  <c r="G142" i="2" s="1"/>
  <c r="I143" i="2" a="1"/>
  <c r="I143" i="2" s="1"/>
  <c r="E145" i="2" a="1"/>
  <c r="E145" i="2" s="1"/>
  <c r="G146" i="2" a="1"/>
  <c r="G146" i="2" s="1"/>
  <c r="I147" i="2" a="1"/>
  <c r="I147" i="2" s="1"/>
  <c r="D149" i="2" a="1"/>
  <c r="D149" i="2" s="1"/>
  <c r="F150" i="2" a="1"/>
  <c r="F150" i="2" s="1"/>
  <c r="I151" i="2" a="1"/>
  <c r="I151" i="2" s="1"/>
  <c r="E153" i="2" a="1"/>
  <c r="E153" i="2" s="1"/>
  <c r="I155" i="2" a="1"/>
  <c r="I155" i="2" s="1"/>
  <c r="F158" i="2" a="1"/>
  <c r="F158" i="2" s="1"/>
  <c r="H159" i="2" a="1"/>
  <c r="H159" i="2" s="1"/>
  <c r="C161" i="2" a="1"/>
  <c r="C161" i="2" s="1"/>
  <c r="B161" i="2" s="1"/>
  <c r="F162" i="2" a="1"/>
  <c r="F162" i="2" s="1"/>
  <c r="H163" i="2" a="1"/>
  <c r="H163" i="2" s="1"/>
  <c r="F166" i="2" a="1"/>
  <c r="F166" i="2" s="1"/>
  <c r="D7" i="2" a="1"/>
  <c r="D7" i="2" s="1"/>
  <c r="H168" i="2" a="1"/>
  <c r="H168" i="2" s="1"/>
  <c r="B151" i="2"/>
  <c r="B117" i="2"/>
  <c r="B38" i="2"/>
  <c r="B43" i="2"/>
  <c r="B73" i="2"/>
  <c r="B78" i="2"/>
  <c r="B88" i="2"/>
  <c r="B93" i="2"/>
  <c r="B57" i="2"/>
  <c r="B92" i="2"/>
  <c r="B102" i="2"/>
  <c r="B51" i="2"/>
  <c r="B71" i="2"/>
  <c r="B40" i="2"/>
  <c r="B70" i="2"/>
  <c r="B75" i="2"/>
  <c r="B85" i="2"/>
  <c r="B49" i="2"/>
  <c r="B74" i="2"/>
  <c r="B79" i="2"/>
  <c r="B89" i="2"/>
  <c r="B99" i="2"/>
  <c r="B104" i="2"/>
  <c r="B168" i="2"/>
  <c r="B114" i="2"/>
  <c r="B106" i="2"/>
</calcChain>
</file>

<file path=xl/comments1.xml><?xml version="1.0" encoding="utf-8"?>
<comments xmlns="http://schemas.openxmlformats.org/spreadsheetml/2006/main">
  <authors>
    <author>user</author>
  </authors>
  <commentList>
    <comment ref="F3" authorId="0" shapeId="0">
      <text>
        <r>
          <rPr>
            <sz val="11"/>
            <color theme="1"/>
            <rFont val="맑은 고딕"/>
            <family val="2"/>
            <charset val="129"/>
            <scheme val="minor"/>
          </rPr>
          <t>※ 제공기관명 필터 후
제공 서비스 모두 확인 및 입력</t>
        </r>
      </text>
    </comment>
    <comment ref="J3" authorId="0" shapeId="0">
      <text>
        <r>
          <rPr>
            <sz val="11"/>
            <color theme="1"/>
            <rFont val="맑은 고딕"/>
            <family val="2"/>
            <charset val="129"/>
            <scheme val="minor"/>
          </rPr>
          <t xml:space="preserve">※ 5개 초과 입력 시
 앞에서 5개만 반영 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E6" authorId="0" shapeId="0">
      <text>
        <r>
          <rPr>
            <sz val="11"/>
            <color theme="1"/>
            <rFont val="맑은 고딕"/>
            <family val="2"/>
            <charset val="129"/>
            <scheme val="minor"/>
          </rPr>
          <t>※ 제공기관명 필터 후
제공 서비스 모두 확인 및 입력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E3" authorId="0" shapeId="0">
      <text>
        <r>
          <rPr>
            <sz val="11"/>
            <color theme="1"/>
            <rFont val="맑은 고딕"/>
            <family val="2"/>
            <charset val="129"/>
            <scheme val="minor"/>
          </rPr>
          <t>※ 제공기관명 필터 후
제공 서비스 모두 확인 및 입력</t>
        </r>
      </text>
    </comment>
  </commentList>
</comments>
</file>

<file path=xl/sharedStrings.xml><?xml version="1.0" encoding="utf-8"?>
<sst xmlns="http://schemas.openxmlformats.org/spreadsheetml/2006/main" count="1846" uniqueCount="884">
  <si>
    <t>2026년 상반기 사회서비스 제공기관 정보 현행화</t>
  </si>
  <si>
    <t xml:space="preserve">    '-기본사항(제공기관명, 주소, 전화번호) 확인
     → 변경할 경우 글자색 빨간색 처리 </t>
  </si>
  <si>
    <t xml:space="preserve">                제공기관 필수 작성 부분
               ↓                             ↓         </t>
  </si>
  <si>
    <t>총연번</t>
  </si>
  <si>
    <t>서비스명</t>
  </si>
  <si>
    <t>연번</t>
  </si>
  <si>
    <t>제공기관명</t>
  </si>
  <si>
    <t>주소</t>
  </si>
  <si>
    <t>행정동</t>
  </si>
  <si>
    <t>전화번호</t>
  </si>
  <si>
    <t>키워드(최대 7개)</t>
  </si>
  <si>
    <t>가사·간병방문지원사업</t>
  </si>
  <si>
    <t>군산한마음사회서비스센터</t>
  </si>
  <si>
    <t>중앙로 169, 농협 3층(중앙로 1가)</t>
  </si>
  <si>
    <t>월명동</t>
  </si>
  <si>
    <t>463-4191</t>
  </si>
  <si>
    <t xml:space="preserve">가사 및 신체활동지원, 외출동행, 양육보조, </t>
  </si>
  <si>
    <t>군산재가사회서비스센터</t>
  </si>
  <si>
    <t>신영 1길 20-3(평화동)</t>
  </si>
  <si>
    <t>중앙동</t>
  </si>
  <si>
    <t>442-0377</t>
  </si>
  <si>
    <t>나눔 노인케어센터</t>
  </si>
  <si>
    <t>진포 2길 18(수송동)</t>
  </si>
  <si>
    <t>수송동</t>
  </si>
  <si>
    <t>070-7804-2727</t>
  </si>
  <si>
    <t>가사서비스, 간병서비스, 병원동행, 일상지원</t>
  </si>
  <si>
    <t>복받는실버요양센터</t>
  </si>
  <si>
    <t>조촌안1길 22,401호(조촌동)</t>
  </si>
  <si>
    <t>조촌동</t>
  </si>
  <si>
    <t>070-8699-9138</t>
  </si>
  <si>
    <t>가사간병서비스,  재가돌봄·가사, 일상지원, 청년, 중장년, 한부모</t>
  </si>
  <si>
    <t>(지투)노인문화여가토탈</t>
  </si>
  <si>
    <t>100세 건강</t>
  </si>
  <si>
    <t>황룡로 57(미룡동)</t>
  </si>
  <si>
    <t>나운3동</t>
  </si>
  <si>
    <t>468-5016</t>
  </si>
  <si>
    <t>치매예방운동, 뇌건강, 노인심리지원, 문화체험, 웃음치료</t>
  </si>
  <si>
    <t>장애아동가족지원사업(발달재활서비스)</t>
  </si>
  <si>
    <t>군산언어발달연구소</t>
  </si>
  <si>
    <t>수송로 163, 3층(수송동, 예봉프라자)</t>
  </si>
  <si>
    <t>465-5997</t>
  </si>
  <si>
    <t>언어재활, 놀이재활,감각재활</t>
  </si>
  <si>
    <t>언어지연, 발달지연, 자폐성장애, 사회성 프로그램</t>
  </si>
  <si>
    <t>그린맘심리발달연구소</t>
  </si>
  <si>
    <t>월명로 215, 403호(수송동, 씨티월드)</t>
  </si>
  <si>
    <t>466-6454</t>
  </si>
  <si>
    <t>언어재활, 미술재활, 음악재활, 통합예술치료, 부모코칭</t>
  </si>
  <si>
    <t>언어발달지원, 인지발달지원, 미술심리재활, 음악재활, 놀이심리재활, 의사소통향상, 사회성향상</t>
  </si>
  <si>
    <t>군산예술심리치료연구소</t>
  </si>
  <si>
    <t>수송남로 20, 5층(수송동, 뉴그린빌딩)</t>
  </si>
  <si>
    <t>468-8396</t>
  </si>
  <si>
    <t>미술재활,행동재활,언어재활,음악재활</t>
  </si>
  <si>
    <t>통합감각재활,미술감각재활,음악감각재활,행동감각재활,조음음운재활</t>
  </si>
  <si>
    <t>에디슨아동발달센터</t>
  </si>
  <si>
    <t>신평안길 54-3, 101호(지곡동, 써니빌)</t>
  </si>
  <si>
    <t>464-9910</t>
  </si>
  <si>
    <t>심리운동, 미술치료, 언어치료</t>
  </si>
  <si>
    <t>심리운동, 미술치료, 언어치료, 발달재활서비스, 재활상담, 뇌병변,지적,자폐성,청각,언어</t>
  </si>
  <si>
    <t>이선자인지언어치료연구소</t>
  </si>
  <si>
    <t>수송동로 105, 702동 101호(수송동, 제일오투2차)</t>
  </si>
  <si>
    <t>452-3642</t>
  </si>
  <si>
    <t>표현언어, 수용언어, 조기중재, 조음치료, 유창성치료, 인지능력향상, 행동수정</t>
  </si>
  <si>
    <t>초록숲인지언어심리상담센터</t>
  </si>
  <si>
    <t>대학로 245, 2층 202호(나운동, 라파빌딩)</t>
  </si>
  <si>
    <t>465-9999</t>
  </si>
  <si>
    <t>인지학습치료,미술심리치료</t>
  </si>
  <si>
    <t>이화아동발달조기교육원</t>
  </si>
  <si>
    <t>청소년회관로 47-7(송풍동)</t>
  </si>
  <si>
    <t>신풍동</t>
  </si>
  <si>
    <t>471-6040</t>
  </si>
  <si>
    <t>언어발달, 음악재활, 미술재활</t>
  </si>
  <si>
    <t>발달재활서비스, 발달지연 치료, 전문 치료사, 맞춤형 치료, 의사소통 향상, 1:1 개별치료</t>
  </si>
  <si>
    <t>맑은소리아동발달센터</t>
  </si>
  <si>
    <t>수송로257, 3층(미장동, 금강빌딩)</t>
  </si>
  <si>
    <t>910-7555</t>
  </si>
  <si>
    <t>언어재활, 미술재활, 음악재활</t>
  </si>
  <si>
    <t>언어치료. 미술치료, 음악치료, 아동상담, 부모교육, 사회성훈련, ADHD</t>
  </si>
  <si>
    <t>(지투)시각장애인안마서비스</t>
  </si>
  <si>
    <t>건강안마원</t>
  </si>
  <si>
    <t>하나운안1길 8-3, 1층 (나운동)</t>
  </si>
  <si>
    <t>471-8575</t>
  </si>
  <si>
    <t>골격교정서비스, 8대수기요법, 추나, 견인, 도수</t>
  </si>
  <si>
    <t>아리울언어심리연구소</t>
  </si>
  <si>
    <t>공단대로 292,3층(수송동, 백토빌딩)</t>
  </si>
  <si>
    <t>465-7808</t>
  </si>
  <si>
    <t>언어치료, 미술치료, 언어·심리평가</t>
  </si>
  <si>
    <t>치료지원서비스, 방과후서비스, 사회성그룹, 읽기, 화용, RT</t>
  </si>
  <si>
    <t>소리엘언어심리센터</t>
  </si>
  <si>
    <t>나운로 4, 306호(문화동, 현대코아 3층)</t>
  </si>
  <si>
    <t>465-9799</t>
  </si>
  <si>
    <t>언어치료</t>
  </si>
  <si>
    <t>만18세미만 등록장애아동, 장애미등록 영유아 지원(만9세미만)</t>
  </si>
  <si>
    <t>재미아이발달운동센터</t>
  </si>
  <si>
    <t>신지길 29(지곡동)</t>
  </si>
  <si>
    <t>910-1304</t>
  </si>
  <si>
    <t>운동재활, 자세교정, 보행훈련,</t>
  </si>
  <si>
    <t>신체운동재활, 뇌병변, 움직임 지연, 운동협응력증진</t>
  </si>
  <si>
    <t>(지투)아동청소년심리지원</t>
  </si>
  <si>
    <t>군산모래놀이심리상담센터협동조합</t>
  </si>
  <si>
    <t>대학로 558, 210호(군산대학교 두드림센터)</t>
  </si>
  <si>
    <t>469-4629</t>
  </si>
  <si>
    <t>모래놀이치료, 학교적응지원, 또래관계형성지원, 불안·정서조절</t>
  </si>
  <si>
    <t>피터팬음악놀이치료센터</t>
  </si>
  <si>
    <t>나운안 1길 19, 202호(나운동, G빌딩)</t>
  </si>
  <si>
    <t>464-9592</t>
  </si>
  <si>
    <t>언어발달, 발달지연, 아동심리, 부모코칭, 정신건강</t>
  </si>
  <si>
    <t>ADHD, 음악놀이 , 불안장애, 문제행동, 심리안정</t>
  </si>
  <si>
    <t>브레인톡</t>
  </si>
  <si>
    <t>하신 1길 19-3(나운동)</t>
  </si>
  <si>
    <t>910-9003</t>
  </si>
  <si>
    <t>발달재활서비스</t>
  </si>
  <si>
    <t xml:space="preserve">발달재활서비스, 아동, 장애아동, 발달지연 </t>
  </si>
  <si>
    <t>우리봄심리상담센터</t>
  </si>
  <si>
    <t>공단대로 396, 3층(나운동, 고려빌딩)</t>
  </si>
  <si>
    <t>242-4192</t>
  </si>
  <si>
    <t>영유아/아동심리, 놀이치료, 부모코칭, 언어발달, 발달평가 및 해석상담</t>
  </si>
  <si>
    <t>자페스펙트럼, 모래놀이치료, ADHD, 감각통합, PCIT놀이치료, 미술치료, 성인/가족상담</t>
  </si>
  <si>
    <t>군산사랑나무운동발달센터</t>
  </si>
  <si>
    <t>나운안 1길 19, 201호(나운동, G빌딩)</t>
  </si>
  <si>
    <t>468-0942</t>
  </si>
  <si>
    <t>영유아 운동발달, 소아청소년 운동발달, 아동감각발달, 아동운동발달, 소아청소년 자세조절운동</t>
  </si>
  <si>
    <t xml:space="preserve">영유아 운동발달재활, 소아청소년 운동발달재활, 운동감각발달, 자세조절운동, 반사통합운동, 뇌신경 통합발달운동 </t>
  </si>
  <si>
    <t>아이드림운동발달연구소</t>
  </si>
  <si>
    <t>나운로 13, 2층(나운동)</t>
  </si>
  <si>
    <t>465-1774</t>
  </si>
  <si>
    <t>심리운동, 감각통합서비스</t>
  </si>
  <si>
    <t>심리운동, 감각통합, 발달장애아동</t>
  </si>
  <si>
    <t>사회적협동조합 공감발달연구소</t>
  </si>
  <si>
    <t>계산로 91, 3층(지곡동)</t>
  </si>
  <si>
    <t>910-3330</t>
  </si>
  <si>
    <t>발달 평가 및 상담, 감각통합, 인지·사회성 발달 프로그램, 자폐스펙트럼·ADHD 전문 중재
보호자 교육 및 가족지원</t>
  </si>
  <si>
    <t>발달재활, 감각통합, 발달지연, 사회성 발달, 부모교육, 인지치료, 미술치료</t>
  </si>
  <si>
    <t>노아심리발달센터</t>
  </si>
  <si>
    <t>궁포안 2길 24, 5층 501호(조촌동)</t>
  </si>
  <si>
    <t>063-442-1013</t>
  </si>
  <si>
    <t>놀이심리재활, 미술심리재활, 언어재활, 부모상담</t>
  </si>
  <si>
    <t>장애아동발달, 언어발달, 정서발달, 사회성 발달, 적응행동</t>
  </si>
  <si>
    <t>더(THE)꿈자람교실</t>
  </si>
  <si>
    <t>신평안길 37, 1층(지곡동)</t>
  </si>
  <si>
    <t>인지치료, 언어치료,놀이심리치료, 감각통합치료,사회성그룹치료</t>
  </si>
  <si>
    <t>아동발달, 특수교육인지, 언어치료, 놀이심리, 심리상담, 감각통합, 사회성그룹</t>
  </si>
  <si>
    <t>동그라미발달심리센터</t>
  </si>
  <si>
    <t>진포로 87, 서준빌딩 301호(미장동)</t>
  </si>
  <si>
    <t>인지치료, 언어치료, 감각통합, 발달검사, 심리검사</t>
  </si>
  <si>
    <t>발달심리검사, 특수교육, 언어치료, 언어발달, 감각통합, 감통치료</t>
  </si>
  <si>
    <t>장애아가족지원사업(언어발달서비스)</t>
  </si>
  <si>
    <t>언어치료, 독서지도</t>
  </si>
  <si>
    <t>(지투)성인심리지원</t>
  </si>
  <si>
    <t>모래놀이심리치료, 무의식 탐색, 개성화, 자기이해, 상징치료</t>
  </si>
  <si>
    <t>발달장애인지원사업(부모심리상담)</t>
  </si>
  <si>
    <t>통합예술심리치료,통합예술감각치료</t>
  </si>
  <si>
    <t>심리치료, 심리상담, 미술치료, 음악치료, 행동치료, 인지행동치료</t>
  </si>
  <si>
    <t>양육스트레스 완화 상담, 부모 정서안정 지원, 가족관계 회복 상담, 회복탄력성 강화 상담, 위기상담</t>
  </si>
  <si>
    <t>양육스트레스 완화, 심리·정서 안정, 부모상담 지원, 가족기능 향상, 양육역량 강화, 
부모-자녀 관계 회복, 보호자 심리지원</t>
  </si>
  <si>
    <t>발달장애인활동서비스(주간활동서비스)</t>
  </si>
  <si>
    <t>(유) 좋은이웃</t>
  </si>
  <si>
    <t>공단대로 454, 2층 (나운동)</t>
  </si>
  <si>
    <t>465-1876</t>
  </si>
  <si>
    <t>자립적응,여가활동,예술활동,직업체험,레저활동</t>
  </si>
  <si>
    <t>유튜브제작, 줌바댄스, 국악활동, 다도예절교육, 클라이밍, 농사체험, 통합감각활동</t>
  </si>
  <si>
    <t>군산심리발달교육원</t>
  </si>
  <si>
    <t>번영로 72, 301호(경장동, 3층)</t>
  </si>
  <si>
    <t>446-5413</t>
  </si>
  <si>
    <t>사회적협동조합 감사합니다</t>
  </si>
  <si>
    <t>칠성로 186, 3층(소룡동)</t>
  </si>
  <si>
    <t>소룡동</t>
  </si>
  <si>
    <t>465-6539</t>
  </si>
  <si>
    <t>행복나눔공동체 사회적협동조합</t>
  </si>
  <si>
    <t>미장안길 60, 5동 203호(미장동,통큰타운)</t>
  </si>
  <si>
    <t>발달장애인활동서비스(청소년방과후활동)</t>
  </si>
  <si>
    <t>군산언어심리센터</t>
  </si>
  <si>
    <t>공단대로 441, 2층(나운동, 상우빌딩)</t>
  </si>
  <si>
    <t>464-7120</t>
  </si>
  <si>
    <t>언어치료. 인지치료</t>
  </si>
  <si>
    <t xml:space="preserve">언어발달. 유창성. ADHD. 무발화언어. 자폐성장애. 지적장애 </t>
  </si>
  <si>
    <t>칠성로 186, 2층(소룡동)</t>
  </si>
  <si>
    <t>사회적협동조합 소리엘</t>
  </si>
  <si>
    <t>나운로 4, 307,308,309호(문화동, 현대코아 3층)</t>
  </si>
  <si>
    <t>신체활동, 취미활동,인지활동,체험관람등 외부활동, 창의미술활동, 요리활동, 독서활동 등</t>
  </si>
  <si>
    <t>최중증 통합돌봄 주간그룹1:1서비스</t>
  </si>
  <si>
    <t>일상생활훈련,행동지원,자립활동,취미활동,
레저활동</t>
  </si>
  <si>
    <t>일상생활체험, 지역탐방, 체육활동, 감각활동, 캠핑, 음악활동, 만들기활동</t>
  </si>
  <si>
    <t>월명로 215, 4층 403호(수송동, 시티월드)</t>
  </si>
  <si>
    <t>심리상담, 미술치료, 언어치료, 음악치료, 양육코칭</t>
  </si>
  <si>
    <t xml:space="preserve">언어치료. 미술치료. </t>
  </si>
  <si>
    <t>수송동로 105, 702동 101호(수송동, 제일오투그란떼)</t>
  </si>
  <si>
    <t>언어재활, 인지재활, 행동재활,미술재할</t>
  </si>
  <si>
    <t>군산미술심리아트앤하모니</t>
  </si>
  <si>
    <t>계산2길 87-35, 1층(지곡동)</t>
  </si>
  <si>
    <t>467-4894</t>
  </si>
  <si>
    <t>아동심리, 미술심리, 심리상담, 푸드아트</t>
  </si>
  <si>
    <t>모래놀이, 미술치료, 놀이치료, 언어치료</t>
  </si>
  <si>
    <t>(지투)정신건강토탈케어서비스</t>
  </si>
  <si>
    <t>규란복지재단</t>
  </si>
  <si>
    <t>둔배미길 6-2(미원동)</t>
  </si>
  <si>
    <t>흥남동</t>
  </si>
  <si>
    <t>442-4599</t>
  </si>
  <si>
    <t>움직임 놀이터</t>
  </si>
  <si>
    <t>나운로 4, 303호(문화동, 현대코아)</t>
  </si>
  <si>
    <t>442-0575</t>
  </si>
  <si>
    <t>언어치료,미술치료,음악치료,감각통합,인지치료</t>
  </si>
  <si>
    <t>나운안 1길 19, 202호 (나운동, G빌딩)</t>
  </si>
  <si>
    <t>나운로 4, 306호(문화동, 현대코아)</t>
  </si>
  <si>
    <t>언어치료 미술치료</t>
  </si>
  <si>
    <t>아티스군산</t>
  </si>
  <si>
    <t>수송로 204, 4층(수송동, 전진빌딩)</t>
  </si>
  <si>
    <t>466-3900</t>
  </si>
  <si>
    <t>아동심리,놀이치료,인지치료, 미술치료,부모코칭</t>
  </si>
  <si>
    <t>맘투맘심리상담센터</t>
  </si>
  <si>
    <t>나운5길 46, 2층 (나운동)</t>
  </si>
  <si>
    <t>070-8833-6235</t>
  </si>
  <si>
    <t>1.종합심리검사
2.정서회복프로그램
3.또래관계향상프로그램
4.ADHD집중력향상프로그램
5.인지정서행동치료</t>
  </si>
  <si>
    <t>아동청소년심리지원서비스</t>
  </si>
  <si>
    <t>영유아/아동심리, 놀이치료, 부모코칭, 언어발달, 심리평가 및 해석상담</t>
  </si>
  <si>
    <t>언어치료, 미술심리상담, 음악심리상담</t>
  </si>
  <si>
    <t>(지투)노인맞춤형운동</t>
  </si>
  <si>
    <t>루시아댄스아카데미</t>
  </si>
  <si>
    <t>신지길7, 2층(지곡동)</t>
  </si>
  <si>
    <t>라인댄스, 근력운동, 스트레칭, 재활맞춤형 운동</t>
  </si>
  <si>
    <t>(지투)노인맞춤형주거지원</t>
  </si>
  <si>
    <t>마을활력소 이음</t>
  </si>
  <si>
    <t>나포면 십자들로 651(나포면)</t>
  </si>
  <si>
    <t>나포면</t>
  </si>
  <si>
    <t>452-5034</t>
  </si>
  <si>
    <t>나무베기, 잔디깎이, 전등교체, 방역, 방충망교체</t>
  </si>
  <si>
    <t>군산아동청소년가족상담비전센터</t>
  </si>
  <si>
    <t>수송안1길 15-4, 1층 103호(수송동)</t>
  </si>
  <si>
    <t>468-3075</t>
  </si>
  <si>
    <t>군산마음봄날심리상담센터</t>
  </si>
  <si>
    <t>나운로 61, 4층 401호(나운동)</t>
  </si>
  <si>
    <t>911-7199</t>
  </si>
  <si>
    <t>정서·행동 조절, 사회성 및 대인관계 향상, 자아성장 및 자존감 향상, 놀이·미술·인지행동 치료</t>
  </si>
  <si>
    <t>궁포안2길 24, 501호(조촌동)</t>
  </si>
  <si>
    <t>442-1013</t>
  </si>
  <si>
    <t>심리상담, 놀이치료, 미술치료, 부모교육</t>
  </si>
  <si>
    <t>(지투)영유아발달지원</t>
  </si>
  <si>
    <t>하나운로 23(나운동)</t>
  </si>
  <si>
    <t>1.종합심리검사 2.유아놀이치료 3.유아미술치료 4.영역별발달지원프로그램 5.인지치료</t>
  </si>
  <si>
    <t>창의개발협동조합</t>
  </si>
  <si>
    <t>대명길 14-12(대명동)</t>
  </si>
  <si>
    <t>445-1412</t>
  </si>
  <si>
    <t>발달기초, 언어발달, 인지발달, 심리정서, 사회성</t>
  </si>
  <si>
    <t>문희예술심리상담소</t>
  </si>
  <si>
    <t>대학로 305, 2층(나운동)</t>
  </si>
  <si>
    <t>468-4180</t>
  </si>
  <si>
    <t>심리검사, 심리상담</t>
  </si>
  <si>
    <t>통합예술감각치료</t>
  </si>
  <si>
    <t>언어치료, 놀이치료, 미술치료, 부모교육</t>
  </si>
  <si>
    <t>(지투)아동정서발달지원</t>
  </si>
  <si>
    <t>센트럴심포니 오케스트라군산지부</t>
  </si>
  <si>
    <t>월명로 410(미원동)</t>
  </si>
  <si>
    <t>461-7075</t>
  </si>
  <si>
    <t>예술심리, 미술심리, 음악심리, 예술(바이올린, 플루트)</t>
  </si>
  <si>
    <t>클래식 악기, 실용악기를 통한 또래관계증진</t>
  </si>
  <si>
    <t>사운드오브뮤직센터</t>
  </si>
  <si>
    <t>461-3113</t>
  </si>
  <si>
    <t>사회적협동조합 자윤</t>
  </si>
  <si>
    <t>성산면 환동길 13, 1층</t>
  </si>
  <si>
    <t>성산면</t>
  </si>
  <si>
    <t>465-8161</t>
  </si>
  <si>
    <t>주식회사 바다음악앤놀이 마음연구소</t>
  </si>
  <si>
    <t>대학로 305, 3층(나운동)</t>
  </si>
  <si>
    <t>063-912-9127</t>
  </si>
  <si>
    <t>놀이치료, 음악치료, 미술치료, 발달재활,심리상담</t>
  </si>
  <si>
    <t>늘봄마음채움상담센터</t>
  </si>
  <si>
    <t>계산로87-6 제3층 302호(지곡동)</t>
  </si>
  <si>
    <t>462-9991</t>
  </si>
  <si>
    <t>정서조절,긍넝적행동강화,사회성향상,미술.음악활동</t>
  </si>
  <si>
    <t>비올른심포니</t>
  </si>
  <si>
    <t>수송로279, 3층 302호(미장동)</t>
  </si>
  <si>
    <t>466-8445</t>
  </si>
  <si>
    <t>첼로수업, 바이올린수업, 정서수업. 합주수업</t>
  </si>
  <si>
    <t>그린아트독서클럽디오션센터</t>
  </si>
  <si>
    <t>궁포안2길 27, 401호(조촌동)</t>
  </si>
  <si>
    <t>442-9979</t>
  </si>
  <si>
    <t>아쿠아로빅,수중걷기</t>
  </si>
  <si>
    <t>유순정에어로빅</t>
  </si>
  <si>
    <t>서흥2길 57, 3층(서흥남동)</t>
  </si>
  <si>
    <t>465-1410</t>
  </si>
  <si>
    <t>건강상담, 인바디검사, 운동처방, 노인 운동, 건강관리 정보</t>
  </si>
  <si>
    <t>소통하는 복지센터</t>
  </si>
  <si>
    <t>신촌2길 10, 103호(조촌동)</t>
  </si>
  <si>
    <t>451-4572</t>
  </si>
  <si>
    <t>(지투)장애인보조기렌탈</t>
  </si>
  <si>
    <t>희망숲</t>
  </si>
  <si>
    <t>전주시 덕진구 백제대로 686, 303-1호</t>
  </si>
  <si>
    <t>070-4122-9233</t>
  </si>
  <si>
    <t>보조기기 대여서비스</t>
  </si>
  <si>
    <t>통증잡는백경안마원</t>
  </si>
  <si>
    <t>468-1444</t>
  </si>
  <si>
    <t>제일경락안마원</t>
  </si>
  <si>
    <t>대학로 342, 811(나운동, 동아26빌딩)</t>
  </si>
  <si>
    <t>466-9980</t>
  </si>
  <si>
    <t>시각장애인안마바우처, 안마서비스</t>
  </si>
  <si>
    <t>행복안마지압원</t>
  </si>
  <si>
    <t>팔마로 77(서흥남동)</t>
  </si>
  <si>
    <t>465-9788</t>
  </si>
  <si>
    <t>①전신안마, ②찜질마사지, ③족욕발마사지</t>
  </si>
  <si>
    <t>건강회생안마원</t>
  </si>
  <si>
    <t>나운로 4, 2층(문화동, 현대코아)</t>
  </si>
  <si>
    <t>443-1331</t>
  </si>
  <si>
    <t>시각장애인안마서비스</t>
  </si>
  <si>
    <t>미장14길 35, 301호(미장동)</t>
  </si>
  <si>
    <t>454-8151</t>
  </si>
  <si>
    <t>아름드리심리상담센터</t>
  </si>
  <si>
    <t>번영로 72(경장동)</t>
  </si>
  <si>
    <t>청춘스케치</t>
  </si>
  <si>
    <t>대야면 대야관통로 57</t>
  </si>
  <si>
    <t>대야면</t>
  </si>
  <si>
    <t>대면상담,증상관리,일상생활지원,위기상황개입,사회적응</t>
  </si>
  <si>
    <t>더마음복지센터</t>
  </si>
  <si>
    <t>하나운로 122, 1층 108호(나운동, 세영상가)</t>
  </si>
  <si>
    <t>442-0486</t>
  </si>
  <si>
    <t>정신건강상담, 심리상담, 약물관리, 일상생활지원</t>
  </si>
  <si>
    <t>협동조합 늘 배움터</t>
  </si>
  <si>
    <t>성산면 동군산로 31-2, 102호</t>
  </si>
  <si>
    <t>446-5632</t>
  </si>
  <si>
    <t xml:space="preserve">증상관리, 병원동행, 상담, </t>
  </si>
  <si>
    <t>청심복지센터</t>
  </si>
  <si>
    <t>하나운안2길 6-1, 2층 (나운동)</t>
  </si>
  <si>
    <t>466-2685</t>
  </si>
  <si>
    <t>재가방문 심리상담서비스</t>
  </si>
  <si>
    <t>군산마음심리상담센터</t>
  </si>
  <si>
    <t>백릉로 49-1, 2층 (경암동, 2층)</t>
  </si>
  <si>
    <t>경암동</t>
  </si>
  <si>
    <t>마음따숨상담센터</t>
  </si>
  <si>
    <t>문화로 36, 201호 (나운동)</t>
  </si>
  <si>
    <t>상담, 약물관리, 가족교육, 사회기술훈련, 일상지원</t>
  </si>
  <si>
    <t>아이전북심리상담발달연구소</t>
  </si>
  <si>
    <t>축동1길 7, 4층(수송동, 성우빌딩)</t>
  </si>
  <si>
    <t>466-8322</t>
  </si>
  <si>
    <t>언어치료,미술치료,놀이치료,감각통합치료,행동치료</t>
  </si>
  <si>
    <t>장애아동바우처,발달재활서비스,언어치료,미술치료,놀이치료,감각통합치료,인지치료</t>
  </si>
  <si>
    <t>축동1길 7, 4층(수송동, 성우빌빙)</t>
  </si>
  <si>
    <t>미술치료,언어치료,놀이치료,심리치료,인지치료</t>
  </si>
  <si>
    <t>(지투)아동청소년비전형성</t>
  </si>
  <si>
    <t>수송로 204, 4층 (수송동, 전진빌딩)</t>
  </si>
  <si>
    <t>진로코칭,라이프코칭, 학습성장, 목표설정, 부모코칭</t>
  </si>
  <si>
    <t>언어치료,미술치료,놀이치료,감각통합치료,인지치료</t>
  </si>
  <si>
    <t>(사)한국문화예술교육연구원군산지부</t>
  </si>
  <si>
    <t>대학로 600,전북사회경제혁신타운 413호(신관동)</t>
  </si>
  <si>
    <t>732-9261</t>
  </si>
  <si>
    <t>역사교육,진로탐색,리더쉽함양,
라이프코칭,역사체험프로그램</t>
  </si>
  <si>
    <t>필레오심리상담센터</t>
  </si>
  <si>
    <t>신지길 12(지곡동)</t>
  </si>
  <si>
    <t>063-466-1325</t>
  </si>
  <si>
    <t>라이프코칭. 리더십. 진로탐색. 자기주도학습의 체험활동</t>
  </si>
  <si>
    <t>꿈누리</t>
  </si>
  <si>
    <t>수송1길19, 서경빌딩 202호</t>
  </si>
  <si>
    <t>467-5546</t>
  </si>
  <si>
    <t>라이프코칭,리더쉽,진로탐색,자기주도학습,창의적체험활동</t>
  </si>
  <si>
    <t>블로코</t>
  </si>
  <si>
    <t>월명로247, 3층 302호(수송동)</t>
  </si>
  <si>
    <t>로봇과학,로봇코딩, 코딩,인공지능코딩, 3D펜창작</t>
  </si>
  <si>
    <t>(지투)스포츠활동건강관리</t>
  </si>
  <si>
    <t>스포츠활동서비스, 영양교육, 스포츠활동부가서비스</t>
  </si>
  <si>
    <t>사람과사람들</t>
  </si>
  <si>
    <t>상나운로 12, 2층(나운동)</t>
  </si>
  <si>
    <t>471-3855</t>
  </si>
  <si>
    <t xml:space="preserve"> 스포츠체험, 뉴 스포츠, 힙합댄스, 축구, 태권도</t>
  </si>
  <si>
    <t>사회적협동조합드림허브군산에프에스</t>
  </si>
  <si>
    <t>동개정길 20(개정동)</t>
  </si>
  <si>
    <t>개정동</t>
  </si>
  <si>
    <t>461-7400</t>
  </si>
  <si>
    <t>스포츠활동건강관리서비스</t>
  </si>
  <si>
    <t>과거회상, 정서지원, 건강관리, 문화여가</t>
  </si>
  <si>
    <t>심리치료,미술치료</t>
  </si>
  <si>
    <t>한국진로코칭센터</t>
  </si>
  <si>
    <t>번영로 197 (조촌동)</t>
  </si>
  <si>
    <t>451-7907</t>
  </si>
  <si>
    <t>치매예방, 정서지원, 문화여가증진, 건강관리</t>
  </si>
  <si>
    <t>(사) 한누리</t>
  </si>
  <si>
    <t>중정 1길 3, 2층(중앙로1가)</t>
  </si>
  <si>
    <t>443-1005</t>
  </si>
  <si>
    <t>노인문화여가토탈서비스</t>
  </si>
  <si>
    <t>신바람건강체조, 건강워킹, 한의원방문, 문화여가체험활동, 정서활동</t>
  </si>
  <si>
    <t>아트심포니</t>
  </si>
  <si>
    <t>공항로 250, 2층(산북동)</t>
  </si>
  <si>
    <t>미성동</t>
  </si>
  <si>
    <t>462-7739</t>
  </si>
  <si>
    <t>제공자료없음</t>
  </si>
  <si>
    <t>사회공헌연계, 치매예방, 정서지원, 건강관리, 문화여가 증진</t>
  </si>
  <si>
    <t>공단대로 396, 3층B(나운동, 고려빌딩)</t>
  </si>
  <si>
    <t>나운로 4, 303호(문화동, 현대코아 )</t>
  </si>
  <si>
    <t>(지투)청소년재활승마지원</t>
  </si>
  <si>
    <t>군산종합사회복지관</t>
  </si>
  <si>
    <t>칠성로 59(산북동)</t>
  </si>
  <si>
    <t>461-6555</t>
  </si>
  <si>
    <t>재활승마,교감활동,집단상담,정서치유,신체교정</t>
  </si>
  <si>
    <t>(지투)글로벌마인드형성</t>
  </si>
  <si>
    <t>영어교육,영어뮤지컬,영어멘사셀렉트게임,
세계문화체험</t>
  </si>
  <si>
    <t>글로벌마인드형성센터</t>
  </si>
  <si>
    <t>하나운로 18, 206호(나운동, 한울@상가)</t>
  </si>
  <si>
    <t>글로벌마인드형성서비스</t>
  </si>
  <si>
    <t>수송1길19, 서경빌딩 202호(수송동)</t>
  </si>
  <si>
    <t>파닉스, 주제별 영어 회화, 독해, 다양한 세계문화체험, 글로벌마인드형성</t>
  </si>
  <si>
    <t>일본어, 일본문화, 일본음식, 일본문학</t>
  </si>
  <si>
    <t>본 심리상담센터</t>
  </si>
  <si>
    <t>축동안3길 24, 201호(수송동)</t>
  </si>
  <si>
    <t>465-2592</t>
  </si>
  <si>
    <t xml:space="preserve"> 정서조절 및 스트레스 관리, 자기이해 및 자존감 향상, 대인관계 및 의사소통 향상</t>
  </si>
  <si>
    <t>이룸</t>
  </si>
  <si>
    <t>수송로 86, 1동 203호(나운동)</t>
  </si>
  <si>
    <t>452-2679
070-4206-2679</t>
  </si>
  <si>
    <t>성인심리상담</t>
  </si>
  <si>
    <t>지역을품는사회적협동조합</t>
  </si>
  <si>
    <t>해망로 86, 1층(중동)</t>
  </si>
  <si>
    <t>445-1902</t>
  </si>
  <si>
    <t>자존감회복.진로탐색.라이프코칭.품성개발.인권교육</t>
  </si>
  <si>
    <t>성인심리, 미술치료</t>
  </si>
  <si>
    <t>(지투)모두의힐링농장서비스</t>
  </si>
  <si>
    <t>깐치멀맛집(깐치멀식생활체험관)</t>
  </si>
  <si>
    <t>성산면 깐치멀 1길 27</t>
  </si>
  <si>
    <t>453-7759</t>
  </si>
  <si>
    <t>스트레스 관리, 심리안정, 치유농장,푸드테라피</t>
  </si>
  <si>
    <t>주식회사 만나</t>
  </si>
  <si>
    <t>옥구읍 오곡길 29-18</t>
  </si>
  <si>
    <t>옥구읍</t>
  </si>
  <si>
    <t>464-7897</t>
  </si>
  <si>
    <t>치유농업 기반 정서지원, 원예활동 및 식물돌봄, 농촌자원 활용 체험활동, 가족관계 형성지원, 사회성 향상활동</t>
  </si>
  <si>
    <t>치유농업, 식물돌봄, 원예활동, 농촌체험, 정서안정, 사회성향상, 가족관계지원</t>
  </si>
  <si>
    <t>일상돌봄 기본서비스(재가돌봄가사)</t>
  </si>
  <si>
    <t>일상생활 및 신체활동지원, 가사지원, 외출동행</t>
  </si>
  <si>
    <t>일상돌봄 영양관리서비스</t>
  </si>
  <si>
    <t>올담푸드</t>
  </si>
  <si>
    <t>산북로 128</t>
  </si>
  <si>
    <t>442-0700</t>
  </si>
  <si>
    <t>식사,영양관리</t>
  </si>
  <si>
    <t>식사제공, 영양관리</t>
  </si>
  <si>
    <t>일상돌봄 병원동행서비스</t>
  </si>
  <si>
    <t>병원동행</t>
  </si>
  <si>
    <t>관내, 병원동행, 병원 접수 보조</t>
  </si>
  <si>
    <t>일상돌봄 심리지원서비스</t>
  </si>
  <si>
    <t>돌봄 스트레스 및 심리회복, 가족관계 및 의사소통 향상, 심리적 소진 예방 및 회복탄력</t>
  </si>
  <si>
    <t>돌봄 스트레스 관리,정서 회복,심리적 소진 예방,회복탄력성 강화,가족관계 증진,의사소통 향상
자기돌봄 및 정서조절</t>
  </si>
  <si>
    <t>일상돌봄 중장년건강생활지원서비스</t>
  </si>
  <si>
    <t>건강상담, 인바디검사, 운동처방, 개인별 맞춤형 운동, 건강관리 정보</t>
  </si>
  <si>
    <t>라인댄스, 에어로빅, 인터벌 트레이닝, 필라테스, 코어 운동, 개인지도, 개인별 맞춤형 질환 예방운동</t>
  </si>
  <si>
    <t>체력증진, 건강관리, 스트레칭</t>
  </si>
  <si>
    <t>일상돌봄 전북힐링지원서비스</t>
  </si>
  <si>
    <t>긴급돌봄지원사업</t>
  </si>
  <si>
    <t>황토나라의료기복지센터</t>
  </si>
  <si>
    <t>의료원로 50(지곡동)</t>
  </si>
  <si>
    <t>063-453-0024</t>
  </si>
  <si>
    <t>재가돌봄, 가사지원, 이동지원, 방문목욕</t>
  </si>
  <si>
    <t>긴급, 돌봄, 가사, 이동지원, 돌봄부재, 퇴원 후 한시적 돌봄</t>
  </si>
  <si>
    <t>함께하는 재가노인통합지원센터</t>
  </si>
  <si>
    <t>두란뜸2길 3, 205호(사정동)</t>
  </si>
  <si>
    <t>063-453-0885</t>
  </si>
  <si>
    <t>재가돌봄, 가사지원, 이동지원</t>
  </si>
  <si>
    <t>예사랑노인복지센터</t>
  </si>
  <si>
    <t>하신재길 35(문화동)</t>
  </si>
  <si>
    <t>063-464-9907</t>
  </si>
  <si>
    <t>검색</t>
    <phoneticPr fontId="1" type="noConversion"/>
  </si>
  <si>
    <t>주요서비스</t>
    <phoneticPr fontId="1" type="noConversion"/>
  </si>
  <si>
    <t>연번</t>
    <phoneticPr fontId="1" type="noConversion"/>
  </si>
  <si>
    <t>장진지압안마원</t>
    <phoneticPr fontId="1" type="noConversion"/>
  </si>
  <si>
    <t>나운1동</t>
  </si>
  <si>
    <t>나운2동</t>
  </si>
  <si>
    <t>(관외인후2동</t>
  </si>
  <si>
    <t>언어재활, 인지재활, 행동재활, 조기중재</t>
    <phoneticPr fontId="1" type="noConversion"/>
  </si>
  <si>
    <t>정서지원,운동,문화여가</t>
  </si>
  <si>
    <t>주거관리,실내 외 횐경 정리정돈(청소),수납정리,방역</t>
  </si>
  <si>
    <t>자존감, 리더쉽, 진로탐색, 자기주도, 체험활동</t>
  </si>
  <si>
    <t>사회성발달,여가및취미,다중지능을 이용한 직업체험,
성품프로그램,치유농업</t>
  </si>
  <si>
    <t>청소년발달장애인방과후,자립생활,일상생활기술,의사소통,자기결정,지역사회참여,진로탐색</t>
  </si>
  <si>
    <t>언어치료,심리치료(미술,음악),심리운동,감각통합,인지</t>
  </si>
  <si>
    <t>언어발달서비스</t>
    <phoneticPr fontId="1" type="noConversion"/>
  </si>
  <si>
    <t>정신건강, 심리상담</t>
    <phoneticPr fontId="1" type="noConversion"/>
  </si>
  <si>
    <t>연번</t>
    <phoneticPr fontId="1" type="noConversion"/>
  </si>
  <si>
    <t>성인심리지원서비스</t>
    <phoneticPr fontId="1" type="noConversion"/>
  </si>
  <si>
    <t>발달장애인 주간활동서비스</t>
    <phoneticPr fontId="1" type="noConversion"/>
  </si>
  <si>
    <t>발달장애인 주간활동 서비스</t>
    <phoneticPr fontId="1" type="noConversion"/>
  </si>
  <si>
    <t>정신건강토탈케어</t>
    <phoneticPr fontId="1" type="noConversion"/>
  </si>
  <si>
    <t>군산시 사회서비스 제공기관
키워드 검색</t>
    <phoneticPr fontId="1" type="noConversion"/>
  </si>
  <si>
    <t>대표키워드</t>
    <phoneticPr fontId="1" type="noConversion"/>
  </si>
  <si>
    <r>
      <t xml:space="preserve">      </t>
    </r>
    <r>
      <rPr>
        <b/>
        <sz val="16"/>
        <color theme="1"/>
        <rFont val="맑은 고딕"/>
        <family val="3"/>
        <charset val="129"/>
        <scheme val="minor"/>
      </rPr>
      <t>검색 예시)</t>
    </r>
    <r>
      <rPr>
        <sz val="16"/>
        <color theme="1"/>
        <rFont val="맑은 고딕"/>
        <family val="2"/>
        <charset val="129"/>
        <scheme val="minor"/>
      </rPr>
      <t xml:space="preserve"> 제공기관명, 아동, 성인, 노인, 미술치료, 음악치료 etc</t>
    </r>
    <phoneticPr fontId="1" type="noConversion"/>
  </si>
  <si>
    <r>
      <t>2026년 군산시 사회서비스 제공기관 목록</t>
    </r>
    <r>
      <rPr>
        <sz val="24"/>
        <color theme="1"/>
        <rFont val="HY헤드라인M"/>
        <family val="1"/>
        <charset val="129"/>
      </rPr>
      <t>(26.7월기준)</t>
    </r>
    <phoneticPr fontId="1" type="noConversion"/>
  </si>
  <si>
    <t>▼  검색할 단어를 입력해 주세요.</t>
    <phoneticPr fontId="1" type="noConversion"/>
  </si>
  <si>
    <t>가사간병서비스, 일상돌봄서비스, 재가돌봄, 가사, 일상지원, 청년, 중장년, 한부모, 가족돌봄</t>
    <phoneticPr fontId="1" type="noConversion"/>
  </si>
  <si>
    <t>080-910-4335</t>
    <phoneticPr fontId="1" type="noConversion"/>
  </si>
  <si>
    <t>1.종합심리검사 2.정서회복프로그램 3.양육코칭프로그램 4.부부관계회복프로그램 5.대인관계향상프로그램 6.인지정서행동치료</t>
    <phoneticPr fontId="1" type="noConversion"/>
  </si>
  <si>
    <t>구분</t>
  </si>
  <si>
    <t>사업명</t>
  </si>
  <si>
    <t>만18세이하 주의력결핍, 과잉행동장애, 경계성 발달지연아동의 문제행동 감소를 위한 상담서비스 제공</t>
  </si>
  <si>
    <t>월18만원</t>
  </si>
  <si>
    <t>(18~126천원)</t>
  </si>
  <si>
    <t>1회 / 1년</t>
  </si>
  <si>
    <t>영유아발달지원서비스</t>
  </si>
  <si>
    <t>만0세~만6세, 기준중위소득 150%이하 발달지연 및 발달경계예상 영유아에게 미술,음악,언어,행동서비스 제공</t>
  </si>
  <si>
    <t>월20만원</t>
  </si>
  <si>
    <t>(2~6만원)</t>
  </si>
  <si>
    <t>- / 1년</t>
  </si>
  <si>
    <t>아동정서발달지원서비스</t>
  </si>
  <si>
    <t>만7세~만18세미만, 기준중위소득 140%이하 학교부적응 및 정서행동문제 아동을 대상으로 클래식,국악지도 및 정서프로그램 제공</t>
  </si>
  <si>
    <t>아동청소년비전형성서비스</t>
  </si>
  <si>
    <t>만7세~민16세이하 기준중위소득140%이하 아동에게 리더십, 진로탐색, 자기주도학습 프로그램 제공</t>
  </si>
  <si>
    <t>월14만원</t>
  </si>
  <si>
    <t>(14~42천원)</t>
  </si>
  <si>
    <t>만6세~만14세이하 기준중위소득140%이하 아동에게 다문화교육 및 맞춤형 외국어 교육을 통한 글로벌마인드형성 및 리더십 증진서비스</t>
  </si>
  <si>
    <t>(18~54천원)</t>
  </si>
  <si>
    <t>(조건부)</t>
  </si>
  <si>
    <t>정신건강토탈케어서비스</t>
  </si>
  <si>
    <t>기준중위소득120%이하 정신장애인, 정신과소견이 있는 자에게 심리정서, 자기관리, 사회적응 및 취업지원 상담 제공</t>
  </si>
  <si>
    <t>월21만원</t>
  </si>
  <si>
    <t>(21천원)</t>
  </si>
  <si>
    <t>5회 / 1년</t>
  </si>
  <si>
    <t>성인심리지원서비스</t>
  </si>
  <si>
    <t>만35세이상 성인에게 심리정서지원 문제예방, 상담을 통해 삶의 질 향상</t>
  </si>
  <si>
    <t>(2~8만원)</t>
  </si>
  <si>
    <t>- / 6개월</t>
  </si>
  <si>
    <t>모두의힐링농장서비스</t>
  </si>
  <si>
    <t>만18세이상 자연과 함께하는 농장체험의 여가활용을 원하는 자에게 심리적 간강성 증진, 건강한 사회구성원 역할 촉진(가족동반 가능)</t>
  </si>
  <si>
    <t>(1~20만원)</t>
  </si>
  <si>
    <t>- / 3개월</t>
  </si>
  <si>
    <t>노인맞춤형운동서비스</t>
  </si>
  <si>
    <t>기준중위소득140%이하 또는 기초연금수급자, 만65세 이상 노인에게 수중 및 마루(유산소)운동 서비스 제공</t>
  </si>
  <si>
    <t>월13~8만원</t>
  </si>
  <si>
    <t>(13~10천원)</t>
  </si>
  <si>
    <t>장애인보조기렌탈서비스</t>
  </si>
  <si>
    <t>만24세이하 지체•뇌병변•근위축증,척수장애 중증 장애 아동·청소년에게 성장단계에 맞는 보조기기 렌탈서비스</t>
  </si>
  <si>
    <t>월12만원</t>
  </si>
  <si>
    <t>(12~36천원)</t>
  </si>
  <si>
    <t>시각장애인안마바우처</t>
  </si>
  <si>
    <t>월18.6만원</t>
  </si>
  <si>
    <t>(18천원~90천원)</t>
  </si>
  <si>
    <t>만5세~만17세이하 아동청소년 중 비만 또는 허약 체질 아동의 맞춤운동 지도 및 영양관리 서비스</t>
  </si>
  <si>
    <t>청소년재활승마지원서비스</t>
  </si>
  <si>
    <t>만7세~만18세이하,기준중위소득140%(장애인160%) 이하 아 동청소년에게 승마를 매개로한 정서치유 및 신체교정서비스</t>
  </si>
  <si>
    <t>(2~4만원)</t>
  </si>
  <si>
    <t>기준중위소득 140% 이하 만60세 이상자 또는 기초연금수급자에게 치매예방, 정서지원, 문화여가지원, 건강관리서비스</t>
  </si>
  <si>
    <t>월16만원</t>
  </si>
  <si>
    <t>(16천원)</t>
  </si>
  <si>
    <t>노인맞춤형주거관리서비스</t>
  </si>
  <si>
    <t>만65세이상, 기준중위소득160%이하 또는 기초연금수급자의 주거환경관리 및 위생적인 환경 제공</t>
  </si>
  <si>
    <t>월16만원~18만원</t>
  </si>
  <si>
    <t>가사간병방문지원사업</t>
  </si>
  <si>
    <t>월46만원~76만원</t>
  </si>
  <si>
    <t>(0~31원)</t>
  </si>
  <si>
    <t>매년 / 1년</t>
  </si>
  <si>
    <t>가형-자동갱신</t>
  </si>
  <si>
    <t>나형-재신청</t>
  </si>
  <si>
    <t>일상돌봄 (6개사업)</t>
  </si>
  <si>
    <t>월24만원~137만원</t>
  </si>
  <si>
    <t>(0~137천원)</t>
  </si>
  <si>
    <t>없음 ~ 2회/</t>
  </si>
  <si>
    <t>6개월 ~ 1년</t>
  </si>
  <si>
    <t>긴급돌봄</t>
  </si>
  <si>
    <t>주돌봄자의 부재 및 질병․재난피해 등으로 한시적 돌봄이 필요한 경우</t>
  </si>
  <si>
    <t xml:space="preserve">없음 / 72시간(심의시 추가지원) </t>
  </si>
  <si>
    <t>발달재활 : 18세 미만 장애아동(장애미등록 9세, 초중고재학시 20세까지</t>
  </si>
  <si>
    <t>부모상담 : 발달장애인 부모 및 보호자에 개별 및 집단상담 제공</t>
  </si>
  <si>
    <t>발달재활 : 없음 / 연령도래시까지</t>
  </si>
  <si>
    <t>언어발달 : 없음 / 연령도래시까지</t>
  </si>
  <si>
    <t xml:space="preserve">주간활동 : 18세이상, 지적 및 자폐성 등록장애인 </t>
  </si>
  <si>
    <t>주간활동 : 갱신 / 3년</t>
  </si>
  <si>
    <t>최중중통합돌봄서비스 주간그룹형</t>
  </si>
  <si>
    <t>18세 이상 65세 미만 지적 및 자폐성 등록 장애인</t>
  </si>
  <si>
    <t>※(제외)주간․방과후활동 서비스 이용자 및 취업, 직업재활시설, 주간보호, 장애인거주 시설 등 낮 시간 돌봄서비스 이용자</t>
  </si>
  <si>
    <t>갱신(심의필요) / 3년</t>
  </si>
  <si>
    <t>만60세이상 근골격계,순환신경계 질환자, 지체·뇌병변 등록장애인에게 시각장애인이 안마서비스 제공</t>
  </si>
  <si>
    <t>신청시기</t>
    <phoneticPr fontId="1" type="noConversion"/>
  </si>
  <si>
    <t>장애아동 (3개사업)
발달재활, 언어발달, 부모상담</t>
    <phoneticPr fontId="1" type="noConversion"/>
  </si>
  <si>
    <t>발달장애활동 (2개사업)
주간활동,방과후활동</t>
    <phoneticPr fontId="1" type="noConversion"/>
  </si>
  <si>
    <t>방 과 후 : 6세 ~18세 미만 지적 및 자폐성 등록장애인
※ 18세 이상 초중고 재학생. 단 주간활동과 중복x)</t>
    <phoneticPr fontId="1" type="noConversion"/>
  </si>
  <si>
    <t>부모상담 : 1회 / 1년</t>
    <phoneticPr fontId="1" type="noConversion"/>
  </si>
  <si>
    <t>언어발달 : 12세 미만 비장애아동((조)부모 한쪽이 시각․청각․언어․지적․자폐․뇌병변 등록장애인인경우)</t>
    <phoneticPr fontId="1" type="noConversion"/>
  </si>
  <si>
    <t>상·하반기
(2월, 7월)</t>
    <phoneticPr fontId="1" type="noConversion"/>
  </si>
  <si>
    <t>연중</t>
    <phoneticPr fontId="1" type="noConversion"/>
  </si>
  <si>
    <t>상반기
2월</t>
    <phoneticPr fontId="1" type="noConversion"/>
  </si>
  <si>
    <t>연중
(예산 소진시 
조기종료)</t>
    <phoneticPr fontId="1" type="noConversion"/>
  </si>
  <si>
    <t>재판정</t>
    <phoneticPr fontId="1" type="noConversion"/>
  </si>
  <si>
    <t>서비스가격
(본인부담금)</t>
    <phoneticPr fontId="1" type="noConversion"/>
  </si>
  <si>
    <t>서비스 대상</t>
    <phoneticPr fontId="1" type="noConversion"/>
  </si>
  <si>
    <t>지원 내용</t>
    <phoneticPr fontId="1" type="noConversion"/>
  </si>
  <si>
    <t>※ 신청방법 : 주소지 읍면동 행정복지센터</t>
    <phoneticPr fontId="1" type="noConversion"/>
  </si>
  <si>
    <t>사회서비스 사업별 지원 내용</t>
    <phoneticPr fontId="1" type="noConversion"/>
  </si>
  <si>
    <t>지
역
자
율
형
26개
사
업</t>
    <phoneticPr fontId="1" type="noConversion"/>
  </si>
  <si>
    <t>아동청소년심리지원서비스
(시장형)</t>
    <phoneticPr fontId="1" type="noConversion"/>
  </si>
  <si>
    <t>만65세미만 기준중위소득 70%이하계층중 자격기준충족 
- 재가돌봄가사서비스, 일상생활지원, 양육보조</t>
    <phoneticPr fontId="1" type="noConversion"/>
  </si>
  <si>
    <t xml:space="preserve">청중장년(13-64세),가족돌봄청년(9-39세)
</t>
    <phoneticPr fontId="1" type="noConversion"/>
  </si>
  <si>
    <t>방송댄스, 원예활동, 클라이밍, 포켓볼, 토탈공예, 체육활동, VR체험, 방과후, 방과 후</t>
    <phoneticPr fontId="1" type="noConversion"/>
  </si>
  <si>
    <t>언어발달,사회성훈련,ADHD,경계선지능,치유농업,감정조절,발달지연 방과후, 방과 후</t>
    <phoneticPr fontId="1" type="noConversion"/>
  </si>
  <si>
    <t>만6세~18세미만 발달장애아동, 취미및 여가지원, 자립지원, 체험관람등 문화지원 방과후, 방과 후</t>
    <phoneticPr fontId="1" type="noConversion"/>
  </si>
  <si>
    <t xml:space="preserve">ADHD, 음악놀이 , 불안장애, 문제행동, 심리안정, </t>
    <phoneticPr fontId="1" type="noConversion"/>
  </si>
  <si>
    <t xml:space="preserve">12세미만 비장애아동(한쪽부모, 또는 조부모 등록장애인) </t>
    <phoneticPr fontId="1" type="noConversion"/>
  </si>
  <si>
    <t xml:space="preserve">언어발달, 장애아동 </t>
    <phoneticPr fontId="1" type="noConversion"/>
  </si>
  <si>
    <t>방과후 : 조건부 갱신 / 초중고 졸업시까지</t>
    <phoneticPr fontId="1" type="noConversion"/>
  </si>
  <si>
    <t>연중
(예산부족 시 
대기)</t>
  </si>
  <si>
    <t>연중
(예산부족 시 
대기)</t>
    <phoneticPr fontId="1" type="noConversion"/>
  </si>
  <si>
    <t>영어뮤지컬을 통한 영어의 흥미유발, 영어학습능력향상, 영어뮤지컬 공연을 통한 성취감경험,세계 각 나라의 문화의 다양성이해, 지역사회서비스투자사업</t>
  </si>
  <si>
    <t>영어, 중국어 교육, 재가방문서비스,  1:1방문교육, 외국어 지역사회서비스투자사업</t>
  </si>
  <si>
    <t>파닉스, 영단어,주제별 영어 회화, 독해, 영문법,다양한 세계문화체험, 글로벌마인드형성, 외국어 지역사회서비스투자사업</t>
  </si>
  <si>
    <t>일본어, 일본문화체험, 일본음식만들기, 일본문학 교육, 말하기 영상, 외국어 지역사회서비스투자사업</t>
  </si>
  <si>
    <t>근력강화, 관절가동성및심폐기능향상지원, 노인운동 지역사회서비스투자사업</t>
  </si>
  <si>
    <t>라인댄스, 에어로빅, 요가, 근력운동, 재활맞춤형운동, 개인지도, 초급반 운영, 노인운동 지역사회서비스투자사업</t>
  </si>
  <si>
    <t>라인댄스, 근력운동, 스트레칭, 재활맞춤형 운동, 노인맞춤형운동서비스, 노인운동, 유산소운동 지역사회서비스투자사업</t>
  </si>
  <si>
    <t>주거관리,노인돌봄,재가돌봄,독거어르신,생활지원 지역사회서비스투자사업</t>
  </si>
  <si>
    <t>주거관리, 간단한 수리교체, 실내 외 환경 정리정돈, 청소, 수납정리, 방역, 벌레퇴치 지역사회서비스투자사업</t>
  </si>
  <si>
    <t>자서전, 푸드테라피, 과거회상, 정서지원, 건강관리, 문화여가, 노인여가생활 지역사회서비스투자사업</t>
  </si>
  <si>
    <t>치매예방, 정서지원, 노인운동 ,문화여가활동, 소통, 힐링, 노인건강 노인 여가, 노인여가생활 지역사회서비스투자사업</t>
  </si>
  <si>
    <t>노인요가, 원예치료, 실버체조, 스토리텔링치료, 계절여행, 맛집투어, 삶 속의 문화 노인여가생활 지역사회서비스투자사업</t>
  </si>
  <si>
    <t>건강관리, 치매예방, 정서지원 및 문화여가 증진 서비스 노인여가생활 지역사회서비스투자사업</t>
  </si>
  <si>
    <t>신체활동, 건강증진, 치매예방, 한방진료, 정서안정, 자기관리, 삶의질 향상  노인여가생활 지역사회서비스투자사업</t>
  </si>
  <si>
    <t>치매예방운동, 뇌건강, 노인심리지원, 문화체험, 웃음치료 노인여가생활 지역사회서비스투자사업</t>
  </si>
  <si>
    <t>자원봉사, 소근육운동, 음악재활, 건강체조, 영화관람, 지역축제 참여 노인여가생활 지역사회서비스투자사업</t>
  </si>
  <si>
    <t>치유농업, 식물돌봄, 원예활동, 농촌체험, 정서안정, 사회성향상, 가족관계지원 지역사회서비스투자사업</t>
  </si>
  <si>
    <t>성인심리상담, 돌봄필요 청.중장년 지역사회서비스투자사업</t>
  </si>
  <si>
    <t>심리치료, 심리상담, 미술치료, 음악치료, 행동치료, 인지행동치료 지역사회서비스투자사업</t>
  </si>
  <si>
    <t>심리평가,심리치료,정서회복,대인관계성향상,미술치료,인지치료 지역사회서비스투자사업</t>
  </si>
  <si>
    <t>삶의 의미 및 성장, 감정조절, 스트레스 대처, 자기이해, 자존감 향상, 간강한 대인관계와 의사소통능력향상 지역사회서비스투자사업</t>
  </si>
  <si>
    <t>모래놀이심리치료, 무의식 탐색, 개성화, 자기이해, 상징치료 지역사회서비스투자사업</t>
  </si>
  <si>
    <t>성인심리,바우처,미술치료,심리치료,심리상담 지역사회서비스투자사업</t>
  </si>
  <si>
    <t>성인심리, 심리상담 지역사회서비스투자사업</t>
  </si>
  <si>
    <t>성인심리, 심리지원, 스트레스관리 지역사회서비스투자사업</t>
  </si>
  <si>
    <t>정서 지원 상담,  지역사회서비스투자사업</t>
  </si>
  <si>
    <t>스포츠활동, 비만해소, 체력증진, 자아존중감, (장애)아동 스포츠활동 지역사회서비스투자사업</t>
  </si>
  <si>
    <t>지역사회서비스, 아동청소년, 스포츠체험, 뉴 스포츠, 힙합댄스, 축구, 태권도 지역사회서비스투자사업</t>
  </si>
  <si>
    <t>안마, 안마원, 마사지, 경락, 지압, 안마바우처 지역사회서비스투자사업</t>
  </si>
  <si>
    <t>시각장애안마, 안마바우처, 전신안마, 찜질, 발마사지, 혈액순환 지역사회서비스투자사업</t>
  </si>
  <si>
    <t>노인과장애인 전신안마. 마사지. 지압. 운돋요법. 자극요법 지역사회서비스투자사업</t>
  </si>
  <si>
    <t>지역사회투자서비스, 아동정서발달서비스, 예술심리, 클래식, 아동 및 청소년 지역사회서비스투자사업</t>
  </si>
  <si>
    <t>ADHD, 음악놀이 , 불안장애, 문제행동, 심리안정 지역사회서비스투자사업</t>
  </si>
  <si>
    <t>제공자료없음 지역사회서비스투자사업</t>
  </si>
  <si>
    <t>심리검사, 예술치료, 인지기능향상, 상호작용향상, 또래관계향상 지역사회서비스투자사업</t>
  </si>
  <si>
    <t>개인상담. 부모상담. 발달재활, 놀이치료, 음악치료, 미술치료, 재활사자격보유 지역사회서비스투자사업</t>
  </si>
  <si>
    <t>아동정서발달서비스, 지역사회투자사업 지역사회서비스투자사업</t>
  </si>
  <si>
    <t>첼로,바이올린, 정서, 악기합주 지역사회서비스투자사업</t>
  </si>
  <si>
    <t xml:space="preserve"> 미술, 감정표현, 창의성, 사회성, 자아존중감, 전자피아노, 정서발달 지역사회서비스투자사업</t>
  </si>
  <si>
    <t>아동청소년비전형성서비스, 자존감형성, 리더십, 진로탐색 지역사회서비스투자사업</t>
  </si>
  <si>
    <t>역사체험, 과학체험, 4차산업체험, 인문사회체험, 교과서 체험 지역사회서비스투자사업</t>
  </si>
  <si>
    <t>직업탐색.감정카드.라이프플래너. 두뇌활용이해.성품카드만들기.인권포스터. 리더십배지만들기 지역사회서비스투자사업</t>
  </si>
  <si>
    <t>인물탐구,역사인물,직업탐구,체험탐구,체험활동,분야별직업,문화유산 지역사회서비스투자사업</t>
  </si>
  <si>
    <t>상호적 교감. 예방적 서비스, 사회성 향상 및 촉진 지역사회서비스투자사업</t>
  </si>
  <si>
    <t>라이프코칭,리더쉽,진로탐색,자기주도학습,창의적체험활동,과학예술전시관, 역사유적지 지역사회서비스투자사업</t>
  </si>
  <si>
    <t>로봇과학,로봇코딩, 코딩,인공지능코딩, 3D펜 창작, 미래인재교육 지역사회서비스투자사업</t>
  </si>
  <si>
    <t xml:space="preserve"> 라이프코칭, 독서, 진로탐색, 자기주도력, 문해력, 사고력, 자아존중감 지역사회서비스투자사업</t>
  </si>
  <si>
    <t>정서안정 지원, 주의집중 향상, 불안·우울 완화, 문제행동 감소, 충동조절 향상, 
자존감 향상, 사회성 발달 지역사회서비스투자사업</t>
  </si>
  <si>
    <t>바우처,아동청소년심리지원서비스,미술치료,언어치료,놀이치료,사회성,인지치료 지역사회서비스투자사업</t>
  </si>
  <si>
    <t>표현언어, 수용언어, 조기중재, 조음치료, 유창성치료, 인지능력향상, 행동수정 지역사회서비스투자사업</t>
  </si>
  <si>
    <t>치료지원서비스, 방과후서비스, 사회성그룹, 읽기, 화용, RT 지역사회서비스투자사업</t>
  </si>
  <si>
    <t>미술치료, 푸드테라피, 게임놀이상담 지역사회서비스투자사업</t>
  </si>
  <si>
    <t>ADHD, 사회성프로그램, 아동심리, 발달지연 지역사회서비스투자사업</t>
  </si>
  <si>
    <t>언어발달. 유창성. ADHD. 무발화언어. 자폐성장애. 지적장애. 아동미술심리. 지역사회서비스투자사업</t>
  </si>
  <si>
    <t>아동청소년심리정서바우처, 발달재활바우처, 경계선 지능 및 난독증 전문, 부모교육, 치유농업, 긍정적행동지원, 반응성교수  지역사회서비스투자사업</t>
  </si>
  <si>
    <t>주의력결핍및 과잉행동장애, 정서문제, 사회성결여, 언어및 인지문제, 만18세미만아동 지역사회서비스투자사업</t>
  </si>
  <si>
    <t>상상놀이, 보드놀이, 미술놀이, ADHD, 정서문제, 학교생활문제, 가족애착문제 지역사회서비스투자사업</t>
  </si>
  <si>
    <t>심리평가,PTSD,미술치료,놀이치료,인지치료,경계성지능,ADHD집중력 지역사회서비스투자사업</t>
  </si>
  <si>
    <t>아동심리, 청소년심리, 놀이치료, 미술치료, 심리치료, 틱, adhd 지역사회서비스투자사업</t>
  </si>
  <si>
    <t>자페스펙트럼 아동, ADHD, 감각통합, PCIT놀이치료, 미술치료, 성인/가족상담, 부모양육상담 지역사회서비스투자사업</t>
  </si>
  <si>
    <t>언어치료. 미술치료, 음악치료, 아동상담, 부모교육, 사회성훈련, ADHD 지역사회서비스투자사업</t>
  </si>
  <si>
    <t>심리검사, 예술치료, 인지기능향상, 상호작용향상, 부모상담, 음악치료, 미술치료  지역사회서비스투자사업</t>
  </si>
  <si>
    <t>모래놀이치료, 학교부적응, 또래관계, 불안, 정서조절 지역사회서비스투자사업</t>
  </si>
  <si>
    <t>정서조절, 행동조절, 사회성 – 또래관계와 협력능력 향상,의사소통 – 공감과 대인관계 기술 습득
자존감 – 자기이해와 자신감 증진, 인지행동치료(CBT) 지역사회서비스투자사업</t>
  </si>
  <si>
    <t>아동청소년상담, 심리상담, 정서조절, 적응행동, 사회성 발달, 양육코칭 지역사회서비스투자사업</t>
  </si>
  <si>
    <t>심리평가,발달평가,미술치료,놀이치료,인지치료,발달지연지원 지역사회서비스투자사업</t>
  </si>
  <si>
    <t>영유아발달지원서비스, 부모상담 지역사회서비스투자사업</t>
  </si>
  <si>
    <t>영유아발달지원서비스,바우처,언어치료,미술치료,놀이치료,감각통합치료 지역사회서비스투자사업</t>
  </si>
  <si>
    <t>인지발달, 언어발달 ,행동발달, 감각발달, 운동발달 지역사회서비스투자사업</t>
  </si>
  <si>
    <t>영유아발달, 발달지연, 언어발달, 적응행동, 사회성 발달, 양육코칭 지역사회서비스투자사업</t>
  </si>
  <si>
    <t>장애인, 보장구, 보조기기, 대여 지역사회서비스투자사업</t>
  </si>
  <si>
    <t>정신건강, 심리상담 지역사회서비스투자사업</t>
  </si>
  <si>
    <t>불안장애, 충동조절, 심리안정, 증상관리 지역사회서비스투자사업</t>
  </si>
  <si>
    <t>정신장애인,정신과적 소견,자살위험군,정신건강복지센터,사례관리팀,정신보건전문요원 지역사회서비스투자사업</t>
  </si>
  <si>
    <t>정신건강, 심리상담, 약물, 증상관리, 일상생활 지역사회서비스투자사업</t>
  </si>
  <si>
    <t>증상관리, 병원동행, 상담, 조현정동장애, 불면, 불안, 알콜과의존 지역사회서비스투자사업</t>
  </si>
  <si>
    <t>우울증상 완화,  약물증상관리, 일상생활지원, 위기상황개입등 개별 맞춤 서비스 제공 지역사회서비스투자사업</t>
  </si>
  <si>
    <t>심리검사, 운동요법, 교육, 병원진료동행 지역사회서비스투자사업</t>
  </si>
  <si>
    <t>정신건강, 성인, 장애인 심리지원, 지역사회서비스투자사업 지역사회서비스투자사업</t>
  </si>
  <si>
    <t>긴급, 돌봄, 가사, 이동지원, 돌봄부재, 퇴원 후 한시적 돌봄</t>
    <phoneticPr fontId="1" type="noConversion"/>
  </si>
  <si>
    <t>가사간병서비스, 일상지원서비스, 재가돌봄·가사, 일상지원, 청년, 중장년, 한부모,</t>
    <phoneticPr fontId="1" type="noConversion"/>
  </si>
  <si>
    <t xml:space="preserve">가사간병서비스, 일상지원서비, 재가돌봄·가사, 일상지원, 청년, 중장년, 한부모 </t>
    <phoneticPr fontId="1" type="noConversion"/>
  </si>
  <si>
    <t>가사간병서비스,  재가돌봄, 가사지원, 일상지원, 장애인, 중증질환자, 한부모</t>
    <phoneticPr fontId="1" type="noConversion"/>
  </si>
  <si>
    <t>지역사회서비스, 치유농업, 자연친화, 식물, 체험 지역사회서비스투자사업</t>
    <phoneticPr fontId="1" type="noConversion"/>
  </si>
  <si>
    <t>지역사회서비스, 일상돌봄, 치유농업, 자연친화, 식물, 체험</t>
    <phoneticPr fontId="1" type="noConversion"/>
  </si>
  <si>
    <t>성인심리지원서비스</t>
    <phoneticPr fontId="1" type="noConversion"/>
  </si>
  <si>
    <t>성인심리상담, 돌봄필요 청.중장년, 청년, 중장년</t>
    <phoneticPr fontId="1" type="noConversion"/>
  </si>
  <si>
    <t>성인심리지원서비스, 일상돌봄서비스</t>
    <phoneticPr fontId="1" type="noConversion"/>
  </si>
  <si>
    <t>1회 / 1년</t>
    <phoneticPr fontId="1" type="noConversion"/>
  </si>
  <si>
    <t>공단대로 454, 3층 (나운동)</t>
    <phoneticPr fontId="1" type="noConversion"/>
  </si>
  <si>
    <t>466-1677</t>
  </si>
  <si>
    <t>가사 및 신체활동지원, 일상생활지원, 병원동행, 양육보조, 외출동행 등</t>
  </si>
  <si>
    <t>재가돌봄, 가사지원, 일상생활지원, 병원동행, 외출동행 등</t>
  </si>
  <si>
    <t>영어, 중국어, 외국어 방문수업(1:1)</t>
  </si>
  <si>
    <t>청소년재활승마,재활승마,말매개활동,신체발달,정서안정,사회성향상,균형감각향상, 지역사회서비스투자사업</t>
    <phoneticPr fontId="1" type="noConversion"/>
  </si>
  <si>
    <t>영어,중국어 교육, 원어민과의 수업, 의사소통능력향상,글로벌마인드, 지역사회서비스투자사업</t>
    <phoneticPr fontId="1" type="noConversion"/>
  </si>
  <si>
    <t>910-8800</t>
  </si>
  <si>
    <t>발달장애인 성인 주간활동 지원서비스,  태권도 선수육성, 직업훈련, 음악·미술 심리활동, 지역사회탐방, 직업훈련(스마트팜)</t>
  </si>
  <si>
    <t>축구,농구,인라인,양궁,뉴스포츠</t>
  </si>
  <si>
    <t xml:space="preserve">지역사회서비스투자사업, 스포츠활동건강광리서비스, 유소년, 청소년, 스포츠활동, </t>
    <phoneticPr fontId="1" type="noConversion"/>
  </si>
  <si>
    <t>자립생활지원 , 지역사회참여 확대, 자기결정지원, 건강증진, 직업및 사회적응서비스</t>
  </si>
  <si>
    <t xml:space="preserve">체험홈지원, 드론체험 및 영상제작,  유튜브채널운영,  골프 , 제과제빵 , 인턴쉽 직업 서비이벌 ,뷰티살롱 </t>
  </si>
  <si>
    <t>사회성 향상 지원, 문화.예술활동, 체육 .건강증진 , 자립생활기술활동,  지역사회 체험활동</t>
  </si>
  <si>
    <t>월명로 233, 2층 204호 (수송동, 효원월드타워)</t>
  </si>
  <si>
    <t>안마바우처,자극요법,체형교정,물리치료,전신안마</t>
  </si>
  <si>
    <t>안마바우처,자극요법, 척추,관절,자세교정, 물리치료, 전신안마, 지역사회서비스투자사업</t>
    <phoneticPr fontId="1" type="noConversion"/>
  </si>
  <si>
    <t xml:space="preserve">미술심리(미술활동). 클래식악기(피아노), 음악심리, 사회성향상, 정서표현  
</t>
  </si>
  <si>
    <t>군산아동정서발달지원서비스, 미술활동, 악기(피아노), 자아존중감형성, 사회성발달, 정서발달, 아동 및 청소년, 지역사회서비스투자사업</t>
    <phoneticPr fontId="1" type="noConversion"/>
  </si>
  <si>
    <t>미술활동, 정서표현, 사회성향상, 자아존중감향상, 전자피아노</t>
    <phoneticPr fontId="1" type="noConversion"/>
  </si>
  <si>
    <t>(2~6만원)</t>
    <phoneticPr fontId="1" type="noConversion"/>
  </si>
  <si>
    <t>                    장애인 및 기타질환자의   전신안마, 마사지, 지압, 발마사지,  운동요법, 자극요법, 체형교정 </t>
  </si>
  <si>
    <t> 노인의 전신안마, 마사지, 지압, 발마사지,  운동요법, 자극요법</t>
  </si>
  <si>
    <t>전신안마, 지압, 발마사지,  운동요법, 자극요법,. 장애인, 마사지, 지압, 발마사지,  운동요법, 자극요법, 체형교정 </t>
    <phoneticPr fontId="1" type="noConversion"/>
  </si>
  <si>
    <t>골격교정, 추나, 견인, 도수, 요추·경추 교정, 안마바우처 지역사회서비스투자사업</t>
    <phoneticPr fontId="1" type="noConversion"/>
  </si>
  <si>
    <t>시각장애인 안마서비스</t>
    <phoneticPr fontId="1" type="noConversion"/>
  </si>
  <si>
    <t>인지학습치료, 미술심리치료</t>
  </si>
  <si>
    <t>성장기 장애 아동에게 정신적·감각적 기능 향상과 행동발달을 위한 발달재활서비스를 지원,인지학습치료</t>
  </si>
  <si>
    <t>성인ADHD, 우울, 불안, 부부상담, 풀배터리 검사</t>
  </si>
  <si>
    <t>아동청소년의 정서, 행동적 부적응에 대해 적합한 조기개입을 통하여 건강한 심리정서 성장 지원,경계선급 지능 개선</t>
  </si>
  <si>
    <t xml:space="preserve">      노인,  장애인 및 기타질환자    전신안마, 마사지, 지압, 발마사지,  운동요법, 자극요법, 체형교정</t>
  </si>
  <si>
    <t>가사·간병방문지원사업군산한마음사회서비스센터</t>
  </si>
  <si>
    <t>가사·간병방문지원사업군산재가사회서비스센터</t>
  </si>
  <si>
    <t>가사·간병방문지원사업나눔 노인케어센터</t>
  </si>
  <si>
    <t>가사·간병방문지원사업복받는실버요양센터</t>
  </si>
  <si>
    <t>발달장애인지원사업(부모심리상담)군산예술심리치료연구소</t>
  </si>
  <si>
    <t>발달장애인지원사업(부모심리상담)그린맘심리발달연구소</t>
  </si>
  <si>
    <t>발달장애인활동서비스(주간활동서비스)(유) 좋은이웃</t>
  </si>
  <si>
    <t>발달장애인활동서비스(주간활동서비스)사회적협동조합 자윤</t>
  </si>
  <si>
    <t>발달장애인활동서비스(주간활동서비스)사회적협동조합 감사합니다</t>
  </si>
  <si>
    <t>발달장애인활동서비스(주간활동서비스)행복나눔공동체 사회적협동조합</t>
  </si>
  <si>
    <t>발달장애인활동서비스(청소년방과후활동)(유) 좋은이웃</t>
  </si>
  <si>
    <t>발달장애인활동서비스(청소년방과후활동)움직임 놀이터</t>
  </si>
  <si>
    <t>발달장애인활동서비스(청소년방과후활동)사회적협동조합 감사합니다</t>
  </si>
  <si>
    <t>발달장애인활동서비스(청소년방과후활동)사회적협동조합 소리엘</t>
  </si>
  <si>
    <t>장애아가족지원사업(언어발달서비스)피터팬음악놀이치료센터</t>
  </si>
  <si>
    <t>장애아가족지원사업(언어발달서비스)소리엘언어심리센터</t>
  </si>
  <si>
    <t>장애아가족지원사업(언어발달서비스)군산심리발달교육원</t>
  </si>
  <si>
    <t>장애아동가족지원사업(발달재활서비스)군산언어심리센터</t>
  </si>
  <si>
    <t>장애아동가족지원사업(발달재활서비스)군산언어발달연구소</t>
  </si>
  <si>
    <t>장애아동가족지원사업(발달재활서비스)그린맘심리발달연구소</t>
  </si>
  <si>
    <t>장애아동가족지원사업(발달재활서비스)군산예술심리치료연구소</t>
  </si>
  <si>
    <t>장애아동가족지원사업(발달재활서비스)에디슨아동발달센터</t>
  </si>
  <si>
    <t>장애아동가족지원사업(발달재활서비스)이선자인지언어치료연구소</t>
  </si>
  <si>
    <t>장애아동가족지원사업(발달재활서비스)초록숲인지언어심리상담센터</t>
  </si>
  <si>
    <t>장애아동가족지원사업(발달재활서비스)이화아동발달조기교육원</t>
  </si>
  <si>
    <t>장애아동가족지원사업(발달재활서비스)맑은소리아동발달센터</t>
  </si>
  <si>
    <t>장애아동가족지원사업(발달재활서비스)아이전북심리상담발달연구소</t>
  </si>
  <si>
    <t>장애아동가족지원사업(발달재활서비스)아리울언어심리연구소</t>
  </si>
  <si>
    <t>장애아동가족지원사업(발달재활서비스)소리엘언어심리센터</t>
  </si>
  <si>
    <t>장애아동가족지원사업(발달재활서비스)재미아이발달운동센터</t>
  </si>
  <si>
    <t>장애아동가족지원사업(발달재활서비스)움직임 놀이터</t>
  </si>
  <si>
    <t>장애아동가족지원사업(발달재활서비스)피터팬음악놀이치료센터</t>
  </si>
  <si>
    <t>장애아동가족지원사업(발달재활서비스)브레인톡</t>
  </si>
  <si>
    <t>장애아동가족지원사업(발달재활서비스)우리봄심리상담센터</t>
  </si>
  <si>
    <t>장애아동가족지원사업(발달재활서비스)군산사랑나무운동발달센터</t>
  </si>
  <si>
    <t>장애아동가족지원사업(발달재활서비스)아이드림운동발달연구소</t>
  </si>
  <si>
    <t>장애아동가족지원사업(발달재활서비스)사회적협동조합 공감발달연구소</t>
  </si>
  <si>
    <t>장애아동가족지원사업(발달재활서비스)노아심리발달센터</t>
  </si>
  <si>
    <t>장애아동가족지원사업(발달재활서비스)더(THE)꿈자람교실</t>
  </si>
  <si>
    <t>장애아동가족지원사업(발달재활서비스)동그라미발달심리센터</t>
  </si>
  <si>
    <t>최중증 통합돌봄 주간그룹1:1서비스(유) 좋은이웃</t>
  </si>
  <si>
    <t>(지투)글로벌마인드형성군산종합사회복지관</t>
  </si>
  <si>
    <t>(지투)글로벌마인드형성(사)한국문화예술교육연구원군산지부</t>
  </si>
  <si>
    <t>(지투)글로벌마인드형성글로벌마인드형성센터</t>
  </si>
  <si>
    <t>(지투)글로벌마인드형성꿈누리</t>
  </si>
  <si>
    <t>(지투)글로벌마인드형성블로코</t>
  </si>
  <si>
    <t>(지투)노인맞춤형운동100세 건강</t>
  </si>
  <si>
    <t>(지투)노인맞춤형운동유순정에어로빅</t>
  </si>
  <si>
    <t>(지투)노인맞춤형운동루시아댄스아카데미</t>
  </si>
  <si>
    <t>(지투)노인맞춤형주거지원마을활력소 이음</t>
  </si>
  <si>
    <t>(지투)노인맞춤형주거지원소통하는 복지센터</t>
  </si>
  <si>
    <t>(지투)노인문화여가토탈협동조합 늘 배움터</t>
  </si>
  <si>
    <t>(지투)노인문화여가토탈소통하는 복지센터</t>
  </si>
  <si>
    <t>(지투)노인문화여가토탈한국진로코칭센터</t>
  </si>
  <si>
    <t>(지투)노인문화여가토탈(사) 한누리</t>
  </si>
  <si>
    <t>(지투)노인문화여가토탈군산마음봄날심리상담센터</t>
  </si>
  <si>
    <t>(지투)노인문화여가토탈100세 건강</t>
  </si>
  <si>
    <t>(지투)노인문화여가토탈유순정에어로빅</t>
  </si>
  <si>
    <t>(지투)모두의힐링농장서비스깐치멀맛집(깐치멀식생활체험관)</t>
  </si>
  <si>
    <t>(지투)모두의힐링농장서비스주식회사 만나</t>
  </si>
  <si>
    <t>(지투)성인심리지원본 심리상담센터</t>
  </si>
  <si>
    <t>(지투)성인심리지원군산예술심리치료연구소</t>
  </si>
  <si>
    <t>(지투)성인심리지원군산아동청소년가족상담비전센터</t>
  </si>
  <si>
    <t>(지투)성인심리지원맘투맘심리상담센터</t>
  </si>
  <si>
    <t>(지투)성인심리지원군산마음봄날심리상담센터</t>
  </si>
  <si>
    <t>(지투)성인심리지원군산모래놀이심리상담센터협동조합</t>
  </si>
  <si>
    <t>(지투)성인심리지원아이전북심리상담발달연구소</t>
  </si>
  <si>
    <t>(지투)성인심리지원초록숲인지언어심리상담센터</t>
  </si>
  <si>
    <t>(지투)성인심리지원우리봄심리상담센터</t>
  </si>
  <si>
    <t>(지투)성인심리지원아름드리심리상담센터</t>
  </si>
  <si>
    <t>(지투)성인심리지원필레오심리상담센터</t>
  </si>
  <si>
    <t>(지투)스포츠활동건강관리아이드림운동발달연구소</t>
  </si>
  <si>
    <t>(지투)스포츠활동건강관리사람과사람들</t>
  </si>
  <si>
    <t>(지투)스포츠활동건강관리사회적협동조합드림허브군산에프에스</t>
  </si>
  <si>
    <t>(지투)시각장애인안마서비스통증잡는백경안마원</t>
  </si>
  <si>
    <t>(지투)시각장애인안마서비스제일경락안마원</t>
  </si>
  <si>
    <t>(지투)시각장애인안마서비스행복안마지압원</t>
  </si>
  <si>
    <t>(지투)시각장애인안마서비스건강회생안마원</t>
  </si>
  <si>
    <t>(지투)시각장애인안마서비스장진지압안마원</t>
  </si>
  <si>
    <t>(지투)시각장애인안마서비스건강안마원</t>
  </si>
  <si>
    <t>(지투)아동정서발달지원센트럴심포니 오케스트라군산지부</t>
  </si>
  <si>
    <t>(지투)아동정서발달지원피터팬음악놀이치료센터</t>
  </si>
  <si>
    <t>(지투)아동정서발달지원아트심포니</t>
  </si>
  <si>
    <t>(지투)아동정서발달지원문희예술심리상담소</t>
  </si>
  <si>
    <t>(지투)아동정서발달지원사운드오브뮤직센터</t>
  </si>
  <si>
    <t>(지투)아동정서발달지원주식회사 바다음악앤놀이 마음연구소</t>
  </si>
  <si>
    <t>(지투)아동정서발달지원늘봄마음채움상담센터</t>
  </si>
  <si>
    <t>(지투)아동정서발달지원비올른심포니</t>
  </si>
  <si>
    <t>(지투)아동정서발달지원그린아트독서클럽디오션센터</t>
  </si>
  <si>
    <t>(지투)아동청소년비전형성이룸</t>
  </si>
  <si>
    <t>(지투)아동청소년비전형성아티스군산</t>
  </si>
  <si>
    <t>(지투)아동청소년비전형성지역을품는사회적협동조합</t>
  </si>
  <si>
    <t>(지투)아동청소년비전형성(사)한국문화예술교육연구원군산지부</t>
  </si>
  <si>
    <t>(지투)아동청소년비전형성필레오심리상담센터</t>
  </si>
  <si>
    <t>(지투)아동청소년비전형성꿈누리</t>
  </si>
  <si>
    <t>(지투)아동청소년비전형성블로코</t>
  </si>
  <si>
    <t>(지투)아동청소년비전형성그린아트독서클럽디오션센터</t>
  </si>
  <si>
    <t>(지투)아동청소년심리지원군산예술심리치료연구소</t>
  </si>
  <si>
    <t>(지투)아동청소년심리지원그린맘심리발달연구소</t>
  </si>
  <si>
    <t>(지투)아동청소년심리지원아이전북심리상담발달연구소</t>
  </si>
  <si>
    <t>(지투)아동청소년심리지원이선자인지언어치료연구소</t>
  </si>
  <si>
    <t>(지투)아동청소년심리지원초록숲인지언어심리상담센터</t>
  </si>
  <si>
    <t>(지투)아동청소년심리지원아리울언어심리연구소</t>
  </si>
  <si>
    <t>(지투)아동청소년심리지원군산미술심리아트앤하모니</t>
  </si>
  <si>
    <t>(지투)아동청소년심리지원군산언어발달연구소</t>
  </si>
  <si>
    <t>(지투)아동청소년심리지원군산언어심리센터</t>
  </si>
  <si>
    <t>(지투)아동청소년심리지원움직임 놀이터</t>
  </si>
  <si>
    <t>(지투)아동청소년심리지원피터팬음악놀이치료센터</t>
  </si>
  <si>
    <t>(지투)아동청소년심리지원소리엘언어심리센터</t>
  </si>
  <si>
    <t>(지투)아동청소년심리지원아티스군산</t>
  </si>
  <si>
    <t>(지투)아동청소년심리지원맘투맘심리상담센터</t>
  </si>
  <si>
    <t>(지투)아동청소년심리지원브레인톡</t>
  </si>
  <si>
    <t>(지투)아동청소년심리지원우리봄심리상담센터</t>
  </si>
  <si>
    <t>(지투)아동청소년심리지원맑은소리아동발달센터</t>
  </si>
  <si>
    <t>(지투)아동청소년심리지원문희예술심리상담소</t>
  </si>
  <si>
    <t>(지투)아동청소년심리지원군산모래놀이심리상담센터협동조합</t>
  </si>
  <si>
    <t>(지투)아동청소년심리지원군산아동청소년가족상담비전센터</t>
  </si>
  <si>
    <t>(지투)아동청소년심리지원군산마음봄날심리상담센터</t>
  </si>
  <si>
    <t>(지투)아동청소년심리지원노아심리발달센터</t>
  </si>
  <si>
    <t>(지투)영유아발달지원맘투맘심리상담센터</t>
  </si>
  <si>
    <t>(지투)영유아발달지원창의개발협동조합</t>
  </si>
  <si>
    <t>(지투)영유아발달지원아이전북심리상담발달연구소</t>
  </si>
  <si>
    <t>(지투)영유아발달지원군산예술심리치료연구소</t>
  </si>
  <si>
    <t>(지투)영유아발달지원노아심리발달센터</t>
  </si>
  <si>
    <t>(지투)장애인보조기렌탈희망숲</t>
  </si>
  <si>
    <t>(지투)정신건강토탈케어서비스규란복지재단</t>
  </si>
  <si>
    <t>(지투)정신건강토탈케어서비스피터팬음악놀이치료센터</t>
  </si>
  <si>
    <t>(지투)정신건강토탈케어서비스청춘스케치</t>
  </si>
  <si>
    <t>(지투)정신건강토탈케어서비스더마음복지센터</t>
  </si>
  <si>
    <t>(지투)정신건강토탈케어서비스협동조합 늘 배움터</t>
  </si>
  <si>
    <t>(지투)정신건강토탈케어서비스청심복지센터</t>
  </si>
  <si>
    <t>(지투)정신건강토탈케어서비스군산마음심리상담센터</t>
  </si>
  <si>
    <t>(지투)정신건강토탈케어서비스마음따숨상담센터</t>
  </si>
  <si>
    <t>(지투)정신건강토탈케어서비스지역을품는사회적협동조합</t>
  </si>
  <si>
    <t>(지투)청소년재활승마지원군산종합사회복지관</t>
  </si>
  <si>
    <t>일상돌봄 기본서비스(재가돌봄가사)군산한마음사회서비스센터</t>
  </si>
  <si>
    <t>일상돌봄 기본서비스(재가돌봄가사)군산재가사회서비스센터</t>
  </si>
  <si>
    <t>일상돌봄 기본서비스(재가돌봄가사)나눔 노인케어센터</t>
  </si>
  <si>
    <t>일상돌봄 병원동행서비스군산한마음사회서비스센터</t>
  </si>
  <si>
    <t>일상돌봄 병원동행서비스군산재가사회서비스센터</t>
  </si>
  <si>
    <t>일상돌봄 병원동행서비스나눔 노인케어센터</t>
  </si>
  <si>
    <t>일상돌봄 심리지원서비스군산마음봄날심리상담센터</t>
  </si>
  <si>
    <t>일상돌봄 심리지원서비스본 심리상담센터</t>
  </si>
  <si>
    <t>일상돌봄 영양관리서비스올담푸드</t>
  </si>
  <si>
    <t>일상돌봄 전북힐링지원서비스깐치멀맛집(깐치멀식생활체험관)</t>
  </si>
  <si>
    <t>일상돌봄 전북힐링지원서비스주식회사 만나</t>
  </si>
  <si>
    <t>일상돌봄 중장년건강생활지원서비스유순정에어로빅</t>
  </si>
  <si>
    <t>일상돌봄 중장년건강생활지원서비스협동조합 늘 배움터</t>
  </si>
  <si>
    <t>긴급돌봄지원사업황토나라의료기복지센터</t>
  </si>
  <si>
    <t>긴급돌봄지원사업함께하는 재가노인통합지원센터</t>
  </si>
  <si>
    <t>긴급돌봄지원사업예사랑노인복지센터</t>
  </si>
  <si>
    <t>고유값</t>
    <phoneticPr fontId="1" type="noConversion"/>
  </si>
  <si>
    <t>인지.정서활동, 스누젤렌,  요리쿡, 신체활동, 지역사회탐방, 예절교육, 걱정하지마 성교육</t>
    <phoneticPr fontId="1" type="noConversion"/>
  </si>
  <si>
    <t>라이프코칭, 독서활동, 진로탐색, 자기주도력향상, 사회성향상</t>
    <phoneticPr fontId="1" type="noConversion"/>
  </si>
  <si>
    <t>발달장애인 성인 주간활동 지원서비스, 직업훈련(스마트팜)</t>
  </si>
  <si>
    <t xml:space="preserve">※ 더 상세한 지원 사항 확인→ 군산시청 홈페이지 사회서비스 자료실 </t>
    <phoneticPr fontId="1" type="noConversion"/>
  </si>
  <si>
    <t>&gt;&gt;바로가기&gt;&gt;</t>
    <phoneticPr fontId="1" type="noConversion"/>
  </si>
  <si>
    <t>이0-2825-4554</t>
  </si>
  <si>
    <t>이0-2345-1809</t>
  </si>
  <si>
    <t>이0-8280-2633</t>
  </si>
  <si>
    <t>이0-3347-9261</t>
  </si>
  <si>
    <t>이0-9446-6676</t>
  </si>
  <si>
    <t>이0-4651-7595</t>
  </si>
  <si>
    <t>이0-4737-1646</t>
  </si>
  <si>
    <t>심리상담 치료, 음악치료, 미술치료, 독서치료, 놀이</t>
  </si>
  <si>
    <t>아동 청소년 심리상담, 심리치료, ADHD, 문제행동, 심리안정, 진로상담, 가족치료</t>
  </si>
  <si>
    <t xml:space="preserve">심리상담, 심리치료,정신분석, 트라우마, 우울, </t>
  </si>
  <si>
    <t xml:space="preserve">심리상담 치료, 감정조절, 대인관계, 부부상담, 가족상담, 자녀양육, 우울상담, </t>
  </si>
  <si>
    <t>주요서비스</t>
    <phoneticPr fontId="1" type="noConversion"/>
  </si>
  <si>
    <t>※『군산시 경로장애인과 사회서비스계』 소관 사회서비스 제공기관</t>
    <phoneticPr fontId="1" type="noConversion"/>
  </si>
  <si>
    <r>
      <t>2026.7월 기준("</t>
    </r>
    <r>
      <rPr>
        <b/>
        <u/>
        <sz val="12"/>
        <color theme="1"/>
        <rFont val="맑은 고딕"/>
        <family val="3"/>
        <charset val="129"/>
        <scheme val="minor"/>
      </rPr>
      <t>사회서비스계</t>
    </r>
    <r>
      <rPr>
        <b/>
        <sz val="12"/>
        <color theme="1"/>
        <rFont val="맑은 고딕"/>
        <family val="3"/>
        <charset val="129"/>
        <scheme val="minor"/>
      </rPr>
      <t>" 소관  바우처사업 및 제공기관)</t>
    </r>
    <phoneticPr fontId="1" type="noConversion"/>
  </si>
  <si>
    <t>(담당부서) 군산시 경로장애인과 사회서비스계</t>
    <phoneticPr fontId="1" type="noConversion"/>
  </si>
  <si>
    <t>심리상담, 증상관리, 일상지원,병원동행</t>
  </si>
  <si>
    <t>일상지원, 병원동행, 심리상담, 주거관리, 노인, 청장년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</si>
</sst>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11111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2"/>
      <color rgb="FF111111"/>
      <name val="맑은 고딕"/>
      <family val="3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48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sz val="26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8"/>
      <color rgb="FFFA7D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sz val="11"/>
      <color rgb="FF424242"/>
      <name val="맑은 고딕"/>
      <family val="3"/>
      <charset val="129"/>
      <scheme val="minor"/>
    </font>
    <font>
      <b/>
      <sz val="13"/>
      <name val="맑은 고딕"/>
      <family val="3"/>
      <charset val="129"/>
      <scheme val="major"/>
    </font>
    <font>
      <b/>
      <sz val="12"/>
      <color rgb="FFFA7D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0"/>
      <name val="HY헤드라인M"/>
      <family val="1"/>
      <charset val="129"/>
    </font>
    <font>
      <b/>
      <sz val="18"/>
      <color theme="0"/>
      <name val="HY헤드라인M"/>
      <family val="1"/>
      <charset val="129"/>
    </font>
    <font>
      <sz val="16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6"/>
      <color theme="1"/>
      <name val="HY헤드라인M"/>
      <family val="1"/>
      <charset val="129"/>
    </font>
    <font>
      <sz val="24"/>
      <color theme="1"/>
      <name val="HY헤드라인M"/>
      <family val="1"/>
      <charset val="129"/>
    </font>
    <font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2"/>
      <color rgb="FF000000"/>
      <name val="휴먼명조"/>
      <family val="3"/>
      <charset val="129"/>
    </font>
    <font>
      <sz val="12"/>
      <color rgb="FF000000"/>
      <name val="굴림"/>
      <family val="3"/>
      <charset val="129"/>
    </font>
    <font>
      <sz val="12"/>
      <color theme="1"/>
      <name val="굴림"/>
      <family val="3"/>
      <charset val="129"/>
    </font>
    <font>
      <sz val="48"/>
      <color theme="1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333333"/>
      <name val="Arial"/>
      <family val="2"/>
    </font>
    <font>
      <u/>
      <sz val="11"/>
      <color theme="10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rgb="FFFA7D00"/>
      <name val="맑은 고딕"/>
      <family val="2"/>
      <charset val="129"/>
      <scheme val="minor"/>
    </font>
    <font>
      <u/>
      <sz val="16"/>
      <color theme="10"/>
      <name val="맑은 고딕"/>
      <family val="2"/>
      <charset val="129"/>
      <scheme val="minor"/>
    </font>
    <font>
      <sz val="14"/>
      <color rgb="FF000000"/>
      <name val="휴먼명조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2F2F2"/>
      </patternFill>
    </fill>
    <fill>
      <patternFill patternType="solid">
        <fgColor rgb="FFFFE6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0EED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 style="thin">
        <color rgb="FF7F7F7F"/>
      </right>
      <top style="medium">
        <color rgb="FFFF0000"/>
      </top>
      <bottom style="thin">
        <color rgb="FF7F7F7F"/>
      </bottom>
      <diagonal/>
    </border>
    <border>
      <left style="thin">
        <color rgb="FF7F7F7F"/>
      </left>
      <right style="medium">
        <color rgb="FFFF0000"/>
      </right>
      <top style="medium">
        <color rgb="FFFF0000"/>
      </top>
      <bottom style="thin">
        <color rgb="FF7F7F7F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 style="thin">
        <color rgb="FF00B05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rgb="FFFF0000"/>
      </right>
      <top style="medium">
        <color rgb="FFFF0000"/>
      </top>
      <bottom style="thin">
        <color rgb="FF7F7F7F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9" fillId="0" borderId="0">
      <alignment vertical="center"/>
    </xf>
    <xf numFmtId="41" fontId="9" fillId="0" borderId="0">
      <alignment vertical="center"/>
    </xf>
    <xf numFmtId="0" fontId="11" fillId="0" borderId="0"/>
    <xf numFmtId="0" fontId="13" fillId="6" borderId="8">
      <alignment vertical="center"/>
    </xf>
    <xf numFmtId="41" fontId="9" fillId="0" borderId="0">
      <alignment vertical="center"/>
    </xf>
    <xf numFmtId="41" fontId="1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13" fillId="6" borderId="8" applyNumberFormat="0" applyAlignment="0" applyProtection="0">
      <alignment vertical="center"/>
    </xf>
    <xf numFmtId="41" fontId="39" fillId="0" borderId="0">
      <alignment vertical="center"/>
    </xf>
    <xf numFmtId="41" fontId="39" fillId="0" borderId="0">
      <alignment vertical="center"/>
    </xf>
    <xf numFmtId="0" fontId="39" fillId="0" borderId="0"/>
    <xf numFmtId="0" fontId="41" fillId="13" borderId="8">
      <alignment vertical="center"/>
    </xf>
    <xf numFmtId="0" fontId="43" fillId="0" borderId="0" applyNumberFormat="0" applyFill="0" applyBorder="0" applyAlignment="0" applyProtection="0">
      <alignment vertical="center"/>
    </xf>
  </cellStyleXfs>
  <cellXfs count="294"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5" fillId="3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8" fillId="6" borderId="15" xfId="4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7" borderId="17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left"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/>
    </xf>
    <xf numFmtId="0" fontId="16" fillId="0" borderId="7" xfId="0" quotePrefix="1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3" fillId="4" borderId="27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8" borderId="0" xfId="0" applyFont="1" applyFill="1" applyAlignment="1">
      <alignment horizontal="centerContinuous" vertical="center" wrapText="1"/>
    </xf>
    <xf numFmtId="0" fontId="25" fillId="8" borderId="0" xfId="0" applyFont="1" applyFill="1" applyAlignment="1">
      <alignment horizontal="centerContinuous" vertical="center"/>
    </xf>
    <xf numFmtId="0" fontId="0" fillId="8" borderId="0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6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7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8" fillId="6" borderId="16" xfId="4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3" fillId="0" borderId="0" xfId="0" applyFont="1" applyAlignment="1">
      <alignment horizontal="centerContinuous" vertical="center"/>
    </xf>
    <xf numFmtId="0" fontId="34" fillId="0" borderId="0" xfId="0" applyFont="1" applyAlignment="1">
      <alignment vertical="center"/>
    </xf>
    <xf numFmtId="0" fontId="36" fillId="11" borderId="1" xfId="0" applyFont="1" applyFill="1" applyBorder="1" applyAlignment="1">
      <alignment horizontal="center" vertical="center" wrapText="1"/>
    </xf>
    <xf numFmtId="0" fontId="36" fillId="11" borderId="30" xfId="0" applyFont="1" applyFill="1" applyBorder="1" applyAlignment="1">
      <alignment horizontal="center" vertical="center" wrapText="1"/>
    </xf>
    <xf numFmtId="0" fontId="36" fillId="0" borderId="32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30" xfId="0" applyFont="1" applyBorder="1" applyAlignment="1">
      <alignment vertical="center" wrapText="1"/>
    </xf>
    <xf numFmtId="0" fontId="36" fillId="0" borderId="30" xfId="0" applyFont="1" applyBorder="1" applyAlignment="1">
      <alignment horizontal="center" vertical="center" wrapText="1"/>
    </xf>
    <xf numFmtId="0" fontId="34" fillId="11" borderId="40" xfId="0" applyFont="1" applyFill="1" applyBorder="1" applyAlignment="1">
      <alignment vertical="center" wrapText="1"/>
    </xf>
    <xf numFmtId="0" fontId="36" fillId="0" borderId="4" xfId="0" applyFont="1" applyBorder="1" applyAlignment="1">
      <alignment horizontal="center" vertical="center" wrapText="1"/>
    </xf>
    <xf numFmtId="0" fontId="34" fillId="11" borderId="45" xfId="0" applyFont="1" applyFill="1" applyBorder="1" applyAlignment="1">
      <alignment vertical="center" wrapText="1"/>
    </xf>
    <xf numFmtId="0" fontId="35" fillId="0" borderId="38" xfId="0" applyFont="1" applyBorder="1" applyAlignment="1">
      <alignment horizontal="center" vertical="center" wrapText="1"/>
    </xf>
    <xf numFmtId="0" fontId="36" fillId="0" borderId="38" xfId="0" applyFont="1" applyBorder="1" applyAlignment="1">
      <alignment horizontal="justify" vertical="center" wrapText="1"/>
    </xf>
    <xf numFmtId="0" fontId="36" fillId="0" borderId="46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6" fillId="0" borderId="30" xfId="0" applyFont="1" applyBorder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left" vertical="center" wrapText="1"/>
    </xf>
    <xf numFmtId="0" fontId="19" fillId="7" borderId="17" xfId="7" applyFont="1" applyFill="1" applyBorder="1" applyAlignment="1">
      <alignment horizontal="center" vertical="center" wrapText="1"/>
    </xf>
    <xf numFmtId="0" fontId="19" fillId="7" borderId="18" xfId="7" applyFont="1" applyFill="1" applyBorder="1" applyAlignment="1">
      <alignment horizontal="left" vertical="center" wrapText="1"/>
    </xf>
    <xf numFmtId="0" fontId="42" fillId="0" borderId="0" xfId="0" applyFont="1" applyAlignment="1">
      <alignment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44" fillId="12" borderId="0" xfId="0" applyFont="1" applyFill="1" applyAlignment="1">
      <alignment vertical="center"/>
    </xf>
    <xf numFmtId="0" fontId="44" fillId="12" borderId="0" xfId="0" applyFont="1" applyFill="1" applyAlignment="1">
      <alignment horizontal="center" vertical="center"/>
    </xf>
    <xf numFmtId="0" fontId="46" fillId="6" borderId="8" xfId="4" applyFont="1" applyAlignment="1">
      <alignment horizontal="center" vertical="center"/>
    </xf>
    <xf numFmtId="0" fontId="22" fillId="6" borderId="8" xfId="4" applyFont="1" applyAlignment="1">
      <alignment horizontal="center" vertical="center"/>
    </xf>
    <xf numFmtId="0" fontId="31" fillId="0" borderId="0" xfId="0" applyFont="1" applyAlignment="1">
      <alignment horizontal="left" vertical="center" indent="1"/>
    </xf>
    <xf numFmtId="0" fontId="0" fillId="8" borderId="0" xfId="0" applyFill="1" applyBorder="1" applyAlignment="1">
      <alignment horizontal="left" vertical="center" indent="1"/>
    </xf>
    <xf numFmtId="0" fontId="0" fillId="8" borderId="29" xfId="0" applyFill="1" applyBorder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5" fillId="0" borderId="0" xfId="0" applyFont="1" applyAlignment="1">
      <alignment vertical="center"/>
    </xf>
    <xf numFmtId="0" fontId="44" fillId="15" borderId="0" xfId="0" applyFont="1" applyFill="1" applyAlignment="1">
      <alignment vertical="center"/>
    </xf>
    <xf numFmtId="0" fontId="47" fillId="15" borderId="0" xfId="17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/>
    </xf>
    <xf numFmtId="0" fontId="3" fillId="14" borderId="9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center" vertical="center" wrapText="1"/>
    </xf>
    <xf numFmtId="0" fontId="22" fillId="6" borderId="55" xfId="4" applyFont="1" applyBorder="1" applyAlignment="1">
      <alignment horizontal="center" vertical="center"/>
    </xf>
    <xf numFmtId="0" fontId="3" fillId="4" borderId="56" xfId="0" applyFont="1" applyFill="1" applyBorder="1" applyAlignment="1">
      <alignment horizontal="left" vertical="center" wrapText="1"/>
    </xf>
    <xf numFmtId="0" fontId="3" fillId="14" borderId="56" xfId="0" applyFont="1" applyFill="1" applyBorder="1" applyAlignment="1">
      <alignment horizontal="left" vertical="center" wrapText="1"/>
    </xf>
    <xf numFmtId="0" fontId="2" fillId="14" borderId="56" xfId="0" applyFont="1" applyFill="1" applyBorder="1" applyAlignment="1">
      <alignment horizontal="left" vertical="center" wrapText="1"/>
    </xf>
    <xf numFmtId="0" fontId="0" fillId="0" borderId="0" xfId="0" applyAlignment="1">
      <alignment horizontal="centerContinuous" vertical="center"/>
    </xf>
    <xf numFmtId="0" fontId="31" fillId="0" borderId="0" xfId="0" applyFont="1" applyAlignment="1">
      <alignment vertical="center"/>
    </xf>
    <xf numFmtId="0" fontId="49" fillId="0" borderId="0" xfId="0" applyFont="1" applyAlignment="1">
      <alignment horizontal="centerContinuous" vertical="center"/>
    </xf>
    <xf numFmtId="0" fontId="44" fillId="12" borderId="0" xfId="0" applyFont="1" applyFill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2" fillId="10" borderId="31" xfId="0" applyFont="1" applyFill="1" applyBorder="1" applyAlignment="1">
      <alignment horizontal="center" vertical="center" wrapText="1"/>
    </xf>
    <xf numFmtId="0" fontId="32" fillId="10" borderId="34" xfId="0" applyFont="1" applyFill="1" applyBorder="1" applyAlignment="1">
      <alignment horizontal="center" vertical="center" wrapText="1"/>
    </xf>
    <xf numFmtId="0" fontId="32" fillId="10" borderId="32" xfId="0" applyFont="1" applyFill="1" applyBorder="1" applyAlignment="1">
      <alignment horizontal="center" vertical="center" wrapText="1"/>
    </xf>
    <xf numFmtId="0" fontId="32" fillId="10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horizontal="justify" vertical="center" wrapText="1"/>
    </xf>
    <xf numFmtId="0" fontId="36" fillId="11" borderId="1" xfId="0" applyFont="1" applyFill="1" applyBorder="1" applyAlignment="1">
      <alignment horizontal="center" vertical="center" wrapText="1"/>
    </xf>
    <xf numFmtId="0" fontId="32" fillId="10" borderId="50" xfId="0" applyFont="1" applyFill="1" applyBorder="1" applyAlignment="1">
      <alignment horizontal="center" vertical="center" wrapText="1"/>
    </xf>
    <xf numFmtId="0" fontId="32" fillId="10" borderId="51" xfId="0" applyFont="1" applyFill="1" applyBorder="1" applyAlignment="1">
      <alignment horizontal="center" vertical="center" wrapText="1"/>
    </xf>
    <xf numFmtId="0" fontId="32" fillId="10" borderId="52" xfId="0" applyFont="1" applyFill="1" applyBorder="1" applyAlignment="1">
      <alignment horizontal="center" vertical="center" wrapText="1"/>
    </xf>
    <xf numFmtId="0" fontId="48" fillId="11" borderId="53" xfId="0" applyFont="1" applyFill="1" applyBorder="1" applyAlignment="1">
      <alignment horizontal="center" vertical="center" wrapText="1"/>
    </xf>
    <xf numFmtId="0" fontId="48" fillId="11" borderId="54" xfId="0" applyFont="1" applyFill="1" applyBorder="1" applyAlignment="1">
      <alignment horizontal="center" vertical="center" wrapText="1"/>
    </xf>
    <xf numFmtId="0" fontId="35" fillId="11" borderId="3" xfId="0" applyFont="1" applyFill="1" applyBorder="1" applyAlignment="1">
      <alignment horizontal="center" vertical="center" wrapText="1"/>
    </xf>
    <xf numFmtId="0" fontId="35" fillId="11" borderId="4" xfId="0" applyFont="1" applyFill="1" applyBorder="1" applyAlignment="1">
      <alignment horizontal="center" vertical="center" wrapText="1"/>
    </xf>
    <xf numFmtId="0" fontId="35" fillId="11" borderId="1" xfId="0" applyFont="1" applyFill="1" applyBorder="1" applyAlignment="1">
      <alignment horizontal="center" vertical="center" wrapText="1"/>
    </xf>
    <xf numFmtId="0" fontId="35" fillId="11" borderId="30" xfId="0" applyFont="1" applyFill="1" applyBorder="1" applyAlignment="1">
      <alignment horizontal="center" vertical="center" wrapText="1"/>
    </xf>
    <xf numFmtId="0" fontId="36" fillId="11" borderId="30" xfId="0" applyFont="1" applyFill="1" applyBorder="1" applyAlignment="1">
      <alignment horizontal="justify" vertical="center" wrapText="1"/>
    </xf>
    <xf numFmtId="0" fontId="35" fillId="0" borderId="34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2" fillId="10" borderId="33" xfId="0" applyFont="1" applyFill="1" applyBorder="1" applyAlignment="1">
      <alignment horizontal="center" vertical="center" wrapText="1"/>
    </xf>
    <xf numFmtId="0" fontId="32" fillId="10" borderId="35" xfId="0" applyFont="1" applyFill="1" applyBorder="1" applyAlignment="1">
      <alignment horizontal="center" vertical="center" wrapText="1"/>
    </xf>
    <xf numFmtId="0" fontId="36" fillId="11" borderId="35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 wrapText="1"/>
    </xf>
    <xf numFmtId="0" fontId="36" fillId="0" borderId="4" xfId="0" applyFont="1" applyBorder="1" applyAlignment="1">
      <alignment horizontal="left" vertical="center" wrapText="1"/>
    </xf>
    <xf numFmtId="0" fontId="26" fillId="15" borderId="0" xfId="0" applyFont="1" applyFill="1" applyAlignment="1">
      <alignment horizontal="left" vertical="center"/>
    </xf>
    <xf numFmtId="0" fontId="45" fillId="15" borderId="0" xfId="0" applyFont="1" applyFill="1" applyAlignment="1">
      <alignment horizontal="left" vertical="center"/>
    </xf>
    <xf numFmtId="0" fontId="36" fillId="0" borderId="41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48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49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6" fillId="0" borderId="42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36" fillId="0" borderId="32" xfId="0" applyFont="1" applyBorder="1" applyAlignment="1">
      <alignment horizontal="justify" vertical="center" wrapText="1"/>
    </xf>
    <xf numFmtId="0" fontId="36" fillId="0" borderId="1" xfId="0" applyFont="1" applyBorder="1" applyAlignment="1">
      <alignment horizontal="justify" vertical="center" wrapText="1"/>
    </xf>
    <xf numFmtId="0" fontId="36" fillId="0" borderId="30" xfId="0" applyFont="1" applyBorder="1" applyAlignment="1">
      <alignment horizontal="justify" vertical="center" wrapText="1"/>
    </xf>
    <xf numFmtId="0" fontId="35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justify" vertical="center" wrapText="1"/>
    </xf>
    <xf numFmtId="0" fontId="36" fillId="0" borderId="38" xfId="0" applyFont="1" applyBorder="1" applyAlignment="1">
      <alignment horizontal="center" vertical="center" wrapText="1"/>
    </xf>
  </cellXfs>
  <cellStyles count="18">
    <cellStyle name="계산" xfId="4" builtinId="22"/>
    <cellStyle name="계산 2" xfId="12"/>
    <cellStyle name="계산 3" xfId="16"/>
    <cellStyle name="쉼표 [0] 2" xfId="2"/>
    <cellStyle name="쉼표 [0] 2 2" xfId="5"/>
    <cellStyle name="쉼표 [0] 2 3" xfId="9"/>
    <cellStyle name="쉼표 [0] 2 4" xfId="13"/>
    <cellStyle name="쉼표 [0] 3" xfId="6"/>
    <cellStyle name="쉼표 [0] 4" xfId="10"/>
    <cellStyle name="쉼표 [0] 5" xfId="14"/>
    <cellStyle name="표준" xfId="0" builtinId="0"/>
    <cellStyle name="표준 2" xfId="1"/>
    <cellStyle name="표준 2 2" xfId="7"/>
    <cellStyle name="표준 3" xfId="3"/>
    <cellStyle name="표준 3 2" xfId="15"/>
    <cellStyle name="표준 4" xfId="11"/>
    <cellStyle name="하이퍼링크" xfId="17" builtinId="8"/>
    <cellStyle name="하이퍼링크 2" xfId="8"/>
  </cellStyles>
  <dxfs count="13"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24242"/>
        <name val="맑은 고딕"/>
        <scheme val="minor"/>
      </font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맑은 고딕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표4" displayName="표4" ref="B6:I170" totalsRowShown="0" headerRowDxfId="12" dataDxfId="10" headerRowBorderDxfId="11" tableBorderDxfId="9" totalsRowBorderDxfId="8">
  <autoFilter ref="B6:I170"/>
  <tableColumns count="8">
    <tableColumn id="1" name="총연번" dataDxfId="7">
      <calculatedColumnFormula>IF(OR(C7="",C7="검색 결과가 없습니다."),"",ROWS($B$7:B7))</calculatedColumnFormula>
    </tableColumn>
    <tableColumn id="2" name="서비스명" dataDxfId="6">
      <calculatedColumnFormula array="1">IF(LEN(TRIM($F$3))=0,"",IFERROR(INDEX('26.6'!D$4:D$1024,SMALL(IF(ISNUMBER(SEARCH(TRIM($F$3),'26.6'!$B$4:$B$1024)),ROW('26.6'!$B$4:$B$1024)-ROW('26.6'!$B$4)+1),ROWS(C$7:C7))),""))</calculatedColumnFormula>
    </tableColumn>
    <tableColumn id="9" name="연번" dataDxfId="5">
      <calculatedColumnFormula array="1">IF(LEN(TRIM($F$3))=0,"",IFERROR(INDEX('26.6'!E$4:E$1024,SMALL(IF(ISNUMBER(SEARCH(TRIM($F$3),'26.6'!$B$4:$B$1024)),ROW('26.6'!$B$4:$B$1024)-ROW('26.6'!$B$4)+1),ROWS(D$7:D7))),""))</calculatedColumnFormula>
    </tableColumn>
    <tableColumn id="4" name="제공기관명" dataDxfId="4">
      <calculatedColumnFormula array="1">IF(LEN(TRIM($F$3))=0,"",IFERROR(INDEX('26.6'!F$4:F$1024,SMALL(IF(ISNUMBER(SEARCH(TRIM($F$3),'26.6'!$B$4:$B$1024)),ROW('26.6'!$B$4:$B$1024)-ROW('26.6'!$B$4)+1),ROWS(E$7:E7))),""))</calculatedColumnFormula>
    </tableColumn>
    <tableColumn id="5" name="주소" dataDxfId="3">
      <calculatedColumnFormula array="1">IF(LEN(TRIM($F$3))=0,"",IFERROR(INDEX('26.6'!G$4:G$1024,SMALL(IF(ISNUMBER(SEARCH(TRIM($F$3),'26.6'!$B$4:$B$1024)),ROW('26.6'!$B$4:$B$1024)-ROW('26.6'!$B$4)+1),ROWS(F$7:F7))),""))</calculatedColumnFormula>
    </tableColumn>
    <tableColumn id="6" name="행정동" dataDxfId="2">
      <calculatedColumnFormula array="1">IF(LEN(TRIM($F$3))=0,"",IFERROR(INDEX('26.6'!H$4:H$1024,SMALL(IF(ISNUMBER(SEARCH(TRIM($F$3),'26.6'!$B$4:$B$1024)),ROW('26.6'!$B$4:$B$1024)-ROW('26.6'!$B$4)+1),ROWS(G$7:G7))),""))</calculatedColumnFormula>
    </tableColumn>
    <tableColumn id="7" name="전화번호" dataDxfId="1">
      <calculatedColumnFormula array="1">IF(LEN(TRIM($F$3))=0,"",IFERROR(INDEX('26.6'!I$4:I$1024,SMALL(IF(ISNUMBER(SEARCH(TRIM($F$3),'26.6'!$B$4:$B$1024)),ROW('26.6'!$B$4:$B$1024)-ROW('26.6'!$B$4)+1),ROWS(H$7:H7))),""))</calculatedColumnFormula>
    </tableColumn>
    <tableColumn id="3" name="주요서비스" dataDxfId="0">
      <calculatedColumnFormula array="1">IF(LEN(TRIM($F$3))=0,"",IFERROR(INDEX('26.6'!J$4:J$1024,SMALL(IF(ISNUMBER(SEARCH(TRIM($F$3),'26.6'!$B$4:$B$1024)),ROW('26.6'!$B$4:$B$1024)-ROW('26.6'!$B$4)+1),ROWS(I$7:I7))),""))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nsan.go.kr/main/m2652/view/9832278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180"/>
  <sheetViews>
    <sheetView topLeftCell="C124" zoomScale="55" zoomScaleNormal="55" workbookViewId="0">
      <selection activeCell="I132" sqref="I132"/>
    </sheetView>
  </sheetViews>
  <sheetFormatPr defaultRowHeight="15" customHeight="1" x14ac:dyDescent="0.3"/>
  <cols>
    <col min="1" max="1" width="9" style="8"/>
    <col min="2" max="2" width="79.25" style="8" customWidth="1"/>
    <col min="3" max="3" width="6.875" style="8" customWidth="1"/>
    <col min="4" max="4" width="50.375" style="24" customWidth="1"/>
    <col min="5" max="5" width="6.625" style="24" customWidth="1"/>
    <col min="6" max="6" width="33.75" style="75" customWidth="1"/>
    <col min="7" max="7" width="46.25" style="75" customWidth="1"/>
    <col min="8" max="8" width="19" style="24" customWidth="1"/>
    <col min="9" max="9" width="16.5" style="8" customWidth="1"/>
    <col min="10" max="10" width="48.375" style="24" customWidth="1"/>
    <col min="11" max="11" width="86.5" style="160" customWidth="1"/>
    <col min="13" max="13" width="82.5" customWidth="1"/>
    <col min="14" max="14" width="9" style="8" customWidth="1"/>
    <col min="15" max="16384" width="9" style="8"/>
  </cols>
  <sheetData>
    <row r="1" spans="1:14" ht="98.25" customHeight="1" x14ac:dyDescent="0.3">
      <c r="B1" s="115"/>
      <c r="C1" s="241" t="s">
        <v>0</v>
      </c>
      <c r="D1" s="241"/>
      <c r="E1" s="241"/>
      <c r="F1" s="241"/>
      <c r="G1" s="241"/>
      <c r="H1" s="241"/>
      <c r="I1" s="241"/>
      <c r="J1" s="241"/>
      <c r="K1" s="241"/>
    </row>
    <row r="2" spans="1:14" ht="120" customHeight="1" thickBot="1" x14ac:dyDescent="0.35">
      <c r="B2" s="113"/>
      <c r="C2" s="111" t="s">
        <v>1</v>
      </c>
      <c r="D2" s="111"/>
      <c r="E2" s="111"/>
      <c r="F2" s="111"/>
      <c r="G2" s="111"/>
      <c r="H2" s="111"/>
      <c r="I2" s="111"/>
      <c r="J2" s="157" t="s">
        <v>2</v>
      </c>
      <c r="K2" s="110"/>
    </row>
    <row r="3" spans="1:14" s="7" customFormat="1" ht="45" customHeight="1" x14ac:dyDescent="0.3">
      <c r="A3" s="208" t="s">
        <v>861</v>
      </c>
      <c r="B3" s="209" t="s">
        <v>453</v>
      </c>
      <c r="C3" s="3" t="s">
        <v>469</v>
      </c>
      <c r="D3" s="72" t="s">
        <v>4</v>
      </c>
      <c r="E3" s="72" t="s">
        <v>5</v>
      </c>
      <c r="F3" s="3" t="s">
        <v>6</v>
      </c>
      <c r="G3" s="3" t="s">
        <v>7</v>
      </c>
      <c r="H3" s="72" t="s">
        <v>8</v>
      </c>
      <c r="I3" s="73" t="s">
        <v>9</v>
      </c>
      <c r="J3" s="74" t="s">
        <v>454</v>
      </c>
      <c r="K3" s="158" t="s">
        <v>10</v>
      </c>
    </row>
    <row r="4" spans="1:14" s="7" customFormat="1" ht="30" customHeight="1" x14ac:dyDescent="0.3">
      <c r="A4" s="7" t="s">
        <v>710</v>
      </c>
      <c r="B4" s="114" t="str">
        <f>D4&amp;F4&amp;H4&amp;I4&amp;J4&amp;K4&amp;G4</f>
        <v>가사·간병방문지원사업군산한마음사회서비스센터월명동463-4191가사 및 신체활동지원, 외출동행, 양육보조, 가사간병서비스, 일상지원서비스, 재가돌봄·가사, 일상지원, 청년, 중장년, 한부모,중앙로 169, 농협 3층(중앙로 1가)</v>
      </c>
      <c r="C4" s="36">
        <f>ROW(C3)-2</f>
        <v>1</v>
      </c>
      <c r="D4" s="102" t="s">
        <v>11</v>
      </c>
      <c r="E4" s="18">
        <v>1</v>
      </c>
      <c r="F4" s="15" t="s">
        <v>12</v>
      </c>
      <c r="G4" s="2" t="s">
        <v>13</v>
      </c>
      <c r="H4" s="101" t="s">
        <v>14</v>
      </c>
      <c r="I4" s="38" t="s">
        <v>15</v>
      </c>
      <c r="J4" s="87" t="s">
        <v>16</v>
      </c>
      <c r="K4" s="88" t="s">
        <v>670</v>
      </c>
    </row>
    <row r="5" spans="1:14" s="7" customFormat="1" ht="30" customHeight="1" x14ac:dyDescent="0.3">
      <c r="A5" s="7" t="s">
        <v>711</v>
      </c>
      <c r="B5" s="114" t="str">
        <f t="shared" ref="B5:B68" si="0">D5&amp;F5&amp;H5&amp;I5&amp;J5&amp;K5&amp;G5</f>
        <v>가사·간병방문지원사업군산재가사회서비스센터중앙동442-0377가사 및 신체활동지원, 일상생활지원, 병원동행, 양육보조, 외출동행 등가사간병서비스,  재가돌봄, 가사지원, 일상지원, 장애인, 중증질환자, 한부모신영 1길 20-3(평화동)</v>
      </c>
      <c r="C5" s="36">
        <f t="shared" ref="C5:C68" si="1">ROW(C4)-2</f>
        <v>2</v>
      </c>
      <c r="D5" s="102" t="s">
        <v>11</v>
      </c>
      <c r="E5" s="18">
        <v>2</v>
      </c>
      <c r="F5" s="15" t="s">
        <v>17</v>
      </c>
      <c r="G5" s="2" t="s">
        <v>18</v>
      </c>
      <c r="H5" s="101" t="s">
        <v>19</v>
      </c>
      <c r="I5" s="38" t="s">
        <v>20</v>
      </c>
      <c r="J5" s="87" t="s">
        <v>681</v>
      </c>
      <c r="K5" s="88" t="s">
        <v>672</v>
      </c>
    </row>
    <row r="6" spans="1:14" s="7" customFormat="1" ht="30" customHeight="1" x14ac:dyDescent="0.3">
      <c r="A6" s="7" t="s">
        <v>712</v>
      </c>
      <c r="B6" s="114" t="str">
        <f t="shared" si="0"/>
        <v>가사·간병방문지원사업나눔 노인케어센터수송동070-7804-2727가사서비스, 간병서비스, 병원동행, 일상지원가사간병서비스, 일상지원서비, 재가돌봄·가사, 일상지원, 청년, 중장년, 한부모 진포 2길 18(수송동)</v>
      </c>
      <c r="C6" s="36">
        <f t="shared" si="1"/>
        <v>3</v>
      </c>
      <c r="D6" s="102" t="s">
        <v>11</v>
      </c>
      <c r="E6" s="18">
        <v>3</v>
      </c>
      <c r="F6" s="15" t="s">
        <v>21</v>
      </c>
      <c r="G6" s="2" t="s">
        <v>22</v>
      </c>
      <c r="H6" s="101" t="s">
        <v>23</v>
      </c>
      <c r="I6" s="38" t="s">
        <v>24</v>
      </c>
      <c r="J6" s="87" t="s">
        <v>25</v>
      </c>
      <c r="K6" s="88" t="s">
        <v>671</v>
      </c>
    </row>
    <row r="7" spans="1:14" s="7" customFormat="1" ht="30" customHeight="1" x14ac:dyDescent="0.3">
      <c r="A7" s="7" t="s">
        <v>713</v>
      </c>
      <c r="B7" s="114" t="str">
        <f t="shared" si="0"/>
        <v>가사·간병방문지원사업복받는실버요양센터조촌동070-8699-9138가사서비스, 간병서비스, 병원동행, 일상지원가사간병서비스,  재가돌봄·가사, 일상지원, 청년, 중장년, 한부모조촌안1길 22,401호(조촌동)</v>
      </c>
      <c r="C7" s="36">
        <f t="shared" si="1"/>
        <v>4</v>
      </c>
      <c r="D7" s="102" t="s">
        <v>11</v>
      </c>
      <c r="E7" s="18">
        <v>4</v>
      </c>
      <c r="F7" s="15" t="s">
        <v>26</v>
      </c>
      <c r="G7" s="2" t="s">
        <v>27</v>
      </c>
      <c r="H7" s="101" t="s">
        <v>28</v>
      </c>
      <c r="I7" s="38" t="s">
        <v>29</v>
      </c>
      <c r="J7" s="87" t="s">
        <v>25</v>
      </c>
      <c r="K7" s="88" t="s">
        <v>30</v>
      </c>
    </row>
    <row r="8" spans="1:14" s="7" customFormat="1" ht="30" customHeight="1" x14ac:dyDescent="0.3">
      <c r="A8" s="7" t="s">
        <v>714</v>
      </c>
      <c r="B8" s="114" t="str">
        <f t="shared" si="0"/>
        <v>발달장애인지원사업(부모심리상담)군산예술심리치료연구소수송동468-8396통합예술심리치료,통합예술감각치료심리치료, 심리상담, 미술치료, 음악치료, 행동치료, 인지행동치료수송남로 20, 5층(수송동, 뉴그린빌딩)</v>
      </c>
      <c r="C8" s="36">
        <f t="shared" si="1"/>
        <v>5</v>
      </c>
      <c r="D8" s="28" t="s">
        <v>149</v>
      </c>
      <c r="E8" s="104">
        <v>1</v>
      </c>
      <c r="F8" s="84" t="s">
        <v>48</v>
      </c>
      <c r="G8" s="1" t="s">
        <v>49</v>
      </c>
      <c r="H8" s="106" t="s">
        <v>23</v>
      </c>
      <c r="I8" s="40" t="s">
        <v>50</v>
      </c>
      <c r="J8" s="89" t="s">
        <v>150</v>
      </c>
      <c r="K8" s="90" t="s">
        <v>151</v>
      </c>
    </row>
    <row r="9" spans="1:14" s="12" customFormat="1" ht="30" customHeight="1" x14ac:dyDescent="0.3">
      <c r="A9" s="7" t="s">
        <v>715</v>
      </c>
      <c r="B9" s="114" t="str">
        <f t="shared" si="0"/>
        <v>발달장애인지원사업(부모심리상담)그린맘심리발달연구소수송동466-6454양육스트레스 완화 상담, 부모 정서안정 지원, 가족관계 회복 상담, 회복탄력성 강화 상담, 위기상담양육스트레스 완화, 심리·정서 안정, 부모상담 지원, 가족기능 향상, 양육역량 강화, 
부모-자녀 관계 회복, 보호자 심리지원월명로 215, 403호(수송동, 씨티월드)</v>
      </c>
      <c r="C9" s="36">
        <f t="shared" si="1"/>
        <v>6</v>
      </c>
      <c r="D9" s="28" t="s">
        <v>149</v>
      </c>
      <c r="E9" s="104">
        <v>2</v>
      </c>
      <c r="F9" s="84" t="s">
        <v>43</v>
      </c>
      <c r="G9" s="1" t="s">
        <v>44</v>
      </c>
      <c r="H9" s="106" t="s">
        <v>23</v>
      </c>
      <c r="I9" s="40" t="s">
        <v>45</v>
      </c>
      <c r="J9" s="89" t="s">
        <v>152</v>
      </c>
      <c r="K9" s="130" t="s">
        <v>153</v>
      </c>
      <c r="L9" s="7"/>
      <c r="M9" s="7"/>
      <c r="N9" s="7"/>
    </row>
    <row r="10" spans="1:14" s="12" customFormat="1" ht="30" customHeight="1" x14ac:dyDescent="0.3">
      <c r="A10" s="7" t="s">
        <v>716</v>
      </c>
      <c r="B10" s="114" t="str">
        <f t="shared" si="0"/>
        <v>발달장애인활동서비스(주간활동서비스)(유) 좋은이웃나운1동465-1876자립적응,여가활동,예술활동,직업체험,레저활동유튜브제작, 줌바댄스, 국악활동, 다도예절교육, 클라이밍, 농사체험, 통합감각활동공단대로 454, 2층 (나운동)</v>
      </c>
      <c r="C10" s="36">
        <f t="shared" si="1"/>
        <v>7</v>
      </c>
      <c r="D10" s="105" t="s">
        <v>154</v>
      </c>
      <c r="E10" s="6">
        <v>1</v>
      </c>
      <c r="F10" s="85" t="s">
        <v>155</v>
      </c>
      <c r="G10" s="5" t="s">
        <v>156</v>
      </c>
      <c r="H10" s="101" t="s">
        <v>457</v>
      </c>
      <c r="I10" s="49" t="s">
        <v>157</v>
      </c>
      <c r="J10" s="63" t="s">
        <v>158</v>
      </c>
      <c r="K10" s="142" t="s">
        <v>159</v>
      </c>
      <c r="L10" s="7"/>
      <c r="M10" s="7"/>
      <c r="N10" s="7"/>
    </row>
    <row r="11" spans="1:14" s="7" customFormat="1" ht="30" customHeight="1" x14ac:dyDescent="0.3">
      <c r="A11" s="7" t="s">
        <v>717</v>
      </c>
      <c r="B11" s="114" t="str">
        <f t="shared" si="0"/>
        <v>발달장애인활동서비스(주간활동서비스)사회적협동조합 자윤성산면465-8161발달장애인 주간활동서비스발달장애인 주간활동 서비스성산면 환동길 13, 1층</v>
      </c>
      <c r="C11" s="36">
        <f t="shared" si="1"/>
        <v>8</v>
      </c>
      <c r="D11" s="105" t="s">
        <v>154</v>
      </c>
      <c r="E11" s="6">
        <v>2</v>
      </c>
      <c r="F11" s="85" t="s">
        <v>256</v>
      </c>
      <c r="G11" s="5" t="s">
        <v>257</v>
      </c>
      <c r="H11" s="101" t="s">
        <v>258</v>
      </c>
      <c r="I11" s="43" t="s">
        <v>259</v>
      </c>
      <c r="J11" s="91" t="s">
        <v>471</v>
      </c>
      <c r="K11" s="92" t="s">
        <v>472</v>
      </c>
    </row>
    <row r="12" spans="1:14" s="7" customFormat="1" ht="30" customHeight="1" x14ac:dyDescent="0.3">
      <c r="A12" s="7" t="s">
        <v>718</v>
      </c>
      <c r="B12" s="114" t="str">
        <f t="shared" si="0"/>
        <v>발달장애인활동서비스(주간활동서비스)사회적협동조합 감사합니다소룡동465-6539자립생활지원 , 지역사회참여 확대, 자기결정지원, 건강증진, 직업및 사회적응서비스체험홈지원, 드론체험 및 영상제작,  유튜브채널운영,  골프 , 제과제빵 , 인턴쉽 직업 서비이벌 ,뷰티살롱 칠성로 186, 3층(소룡동)</v>
      </c>
      <c r="C12" s="36">
        <f t="shared" si="1"/>
        <v>9</v>
      </c>
      <c r="D12" s="105" t="s">
        <v>154</v>
      </c>
      <c r="E12" s="6">
        <v>3</v>
      </c>
      <c r="F12" s="85" t="s">
        <v>163</v>
      </c>
      <c r="G12" s="5" t="s">
        <v>164</v>
      </c>
      <c r="H12" s="101" t="s">
        <v>165</v>
      </c>
      <c r="I12" s="43" t="s">
        <v>166</v>
      </c>
      <c r="J12" s="91" t="s">
        <v>690</v>
      </c>
      <c r="K12" s="92" t="s">
        <v>691</v>
      </c>
    </row>
    <row r="13" spans="1:14" s="7" customFormat="1" ht="30" customHeight="1" x14ac:dyDescent="0.3">
      <c r="A13" s="7" t="s">
        <v>719</v>
      </c>
      <c r="B13" s="114" t="str">
        <f t="shared" si="0"/>
        <v>발달장애인활동서비스(주간활동서비스)행복나눔공동체 사회적협동조합수송동910-8800발달장애인 성인 주간활동 지원서비스, 직업훈련(스마트팜)발달장애인 성인 주간활동 지원서비스,  태권도 선수육성, 직업훈련, 음악·미술 심리활동, 지역사회탐방, 직업훈련(스마트팜)미장안길 60, 5동 203호(미장동,통큰타운)</v>
      </c>
      <c r="C13" s="36">
        <f t="shared" si="1"/>
        <v>10</v>
      </c>
      <c r="D13" s="105" t="s">
        <v>154</v>
      </c>
      <c r="E13" s="6">
        <v>4</v>
      </c>
      <c r="F13" s="85" t="s">
        <v>167</v>
      </c>
      <c r="G13" s="5" t="s">
        <v>168</v>
      </c>
      <c r="H13" s="101" t="s">
        <v>23</v>
      </c>
      <c r="I13" s="43" t="s">
        <v>686</v>
      </c>
      <c r="J13" s="91" t="s">
        <v>864</v>
      </c>
      <c r="K13" s="92" t="s">
        <v>687</v>
      </c>
    </row>
    <row r="14" spans="1:14" s="7" customFormat="1" ht="30" customHeight="1" x14ac:dyDescent="0.3">
      <c r="A14" s="7" t="s">
        <v>720</v>
      </c>
      <c r="B14" s="114" t="str">
        <f t="shared" si="0"/>
        <v>발달장애인활동서비스(청소년방과후활동)(유) 좋은이웃나운1동465-1876자립적응,여가활동,예술활동,직업체험,레저활동방송댄스, 원예활동, 클라이밍, 포켓볼, 토탈공예, 체육활동, VR체험, 방과후, 방과 후공단대로 454, 2층 (나운동)</v>
      </c>
      <c r="C14" s="36">
        <f t="shared" si="1"/>
        <v>11</v>
      </c>
      <c r="D14" s="106" t="s">
        <v>169</v>
      </c>
      <c r="E14" s="19">
        <v>1</v>
      </c>
      <c r="F14" s="84" t="s">
        <v>155</v>
      </c>
      <c r="G14" s="1" t="s">
        <v>156</v>
      </c>
      <c r="H14" s="106" t="s">
        <v>457</v>
      </c>
      <c r="I14" s="44" t="s">
        <v>157</v>
      </c>
      <c r="J14" s="93" t="s">
        <v>158</v>
      </c>
      <c r="K14" s="90" t="s">
        <v>581</v>
      </c>
    </row>
    <row r="15" spans="1:14" s="7" customFormat="1" ht="30" customHeight="1" x14ac:dyDescent="0.3">
      <c r="A15" s="7" t="s">
        <v>721</v>
      </c>
      <c r="B15" s="114" t="str">
        <f t="shared" si="0"/>
        <v>발달장애인활동서비스(청소년방과후활동)움직임 놀이터신풍동442-0575언어치료,심리치료(미술,음악),심리운동,감각통합,인지언어발달,사회성훈련,ADHD,경계선지능,치유농업,감정조절,발달지연 방과후, 방과 후나운로 4, 303호(문화동, 현대코아 )</v>
      </c>
      <c r="C15" s="36">
        <f t="shared" si="1"/>
        <v>12</v>
      </c>
      <c r="D15" s="106" t="s">
        <v>169</v>
      </c>
      <c r="E15" s="104">
        <v>2</v>
      </c>
      <c r="F15" s="84" t="s">
        <v>197</v>
      </c>
      <c r="G15" s="1" t="s">
        <v>383</v>
      </c>
      <c r="H15" s="106" t="s">
        <v>68</v>
      </c>
      <c r="I15" s="40" t="s">
        <v>199</v>
      </c>
      <c r="J15" s="89" t="s">
        <v>466</v>
      </c>
      <c r="K15" s="90" t="s">
        <v>582</v>
      </c>
      <c r="L15" s="24"/>
      <c r="M15" s="24"/>
      <c r="N15" s="24"/>
    </row>
    <row r="16" spans="1:14" s="7" customFormat="1" ht="30" customHeight="1" x14ac:dyDescent="0.3">
      <c r="A16" s="7" t="s">
        <v>722</v>
      </c>
      <c r="B16" s="114" t="str">
        <f t="shared" si="0"/>
        <v>발달장애인활동서비스(청소년방과후활동)사회적협동조합 감사합니다소룡동465-6539사회성 향상 지원, 문화.예술활동, 체육 .건강증진 , 자립생활기술활동,  지역사회 체험활동인지.정서활동, 스누젤렌,  요리쿡, 신체활동, 지역사회탐방, 예절교육, 걱정하지마 성교육칠성로 186, 2층(소룡동)</v>
      </c>
      <c r="C16" s="36">
        <f t="shared" si="1"/>
        <v>13</v>
      </c>
      <c r="D16" s="106" t="s">
        <v>169</v>
      </c>
      <c r="E16" s="19">
        <v>3</v>
      </c>
      <c r="F16" s="84" t="s">
        <v>163</v>
      </c>
      <c r="G16" s="1" t="s">
        <v>175</v>
      </c>
      <c r="H16" s="106" t="s">
        <v>165</v>
      </c>
      <c r="I16" s="44" t="s">
        <v>166</v>
      </c>
      <c r="J16" s="93" t="s">
        <v>692</v>
      </c>
      <c r="K16" s="94" t="s">
        <v>862</v>
      </c>
    </row>
    <row r="17" spans="1:14" s="7" customFormat="1" ht="30" customHeight="1" x14ac:dyDescent="0.3">
      <c r="A17" s="7" t="s">
        <v>723</v>
      </c>
      <c r="B17" s="114" t="str">
        <f t="shared" si="0"/>
        <v>발달장애인활동서비스(청소년방과후활동)사회적협동조합 소리엘신풍동465-9799신체활동, 취미활동,인지활동,체험관람등 외부활동, 창의미술활동, 요리활동, 독서활동 등만6세~18세미만 발달장애아동, 취미및 여가지원, 자립지원, 체험관람등 문화지원 방과후, 방과 후나운로 4, 307,308,309호(문화동, 현대코아 3층)</v>
      </c>
      <c r="C17" s="36">
        <f t="shared" si="1"/>
        <v>14</v>
      </c>
      <c r="D17" s="106" t="s">
        <v>169</v>
      </c>
      <c r="E17" s="19">
        <v>4</v>
      </c>
      <c r="F17" s="84" t="s">
        <v>176</v>
      </c>
      <c r="G17" s="1" t="s">
        <v>177</v>
      </c>
      <c r="H17" s="106" t="s">
        <v>68</v>
      </c>
      <c r="I17" s="44" t="s">
        <v>89</v>
      </c>
      <c r="J17" s="93" t="s">
        <v>178</v>
      </c>
      <c r="K17" s="94" t="s">
        <v>583</v>
      </c>
    </row>
    <row r="18" spans="1:14" s="24" customFormat="1" ht="30" customHeight="1" x14ac:dyDescent="0.3">
      <c r="A18" s="7" t="s">
        <v>724</v>
      </c>
      <c r="B18" s="114" t="str">
        <f t="shared" si="0"/>
        <v>장애아가족지원사업(언어발달서비스)피터팬음악놀이치료센터나운2동464-9592언어발달, 발달지연, 아동심리, 부모코칭, 정신건강ADHD, 음악놀이 , 불안장애, 문제행동, 심리안정, 나운안 1길 19, 202호(나운동, G빌딩)</v>
      </c>
      <c r="C18" s="36">
        <f t="shared" si="1"/>
        <v>15</v>
      </c>
      <c r="D18" s="112" t="s">
        <v>145</v>
      </c>
      <c r="E18" s="17">
        <v>1</v>
      </c>
      <c r="F18" s="85" t="s">
        <v>102</v>
      </c>
      <c r="G18" s="5" t="s">
        <v>103</v>
      </c>
      <c r="H18" s="101" t="s">
        <v>458</v>
      </c>
      <c r="I18" s="42" t="s">
        <v>104</v>
      </c>
      <c r="J18" s="56" t="s">
        <v>105</v>
      </c>
      <c r="K18" s="57" t="s">
        <v>584</v>
      </c>
      <c r="L18" s="7"/>
      <c r="M18" s="7"/>
      <c r="N18" s="7"/>
    </row>
    <row r="19" spans="1:14" s="24" customFormat="1" ht="30" customHeight="1" x14ac:dyDescent="0.3">
      <c r="A19" s="7" t="s">
        <v>725</v>
      </c>
      <c r="B19" s="114" t="str">
        <f t="shared" si="0"/>
        <v>장애아가족지원사업(언어발달서비스)소리엘언어심리센터신풍동465-9799언어치료, 독서지도12세미만 비장애아동(한쪽부모, 또는 조부모 등록장애인) 나운로 4, 306호(문화동, 현대코아 3층)</v>
      </c>
      <c r="C19" s="36">
        <f t="shared" si="1"/>
        <v>16</v>
      </c>
      <c r="D19" s="112" t="s">
        <v>145</v>
      </c>
      <c r="E19" s="17">
        <v>2</v>
      </c>
      <c r="F19" s="85" t="s">
        <v>87</v>
      </c>
      <c r="G19" s="5" t="s">
        <v>88</v>
      </c>
      <c r="H19" s="101" t="s">
        <v>68</v>
      </c>
      <c r="I19" s="42" t="s">
        <v>89</v>
      </c>
      <c r="J19" s="56" t="s">
        <v>146</v>
      </c>
      <c r="K19" s="57" t="s">
        <v>585</v>
      </c>
      <c r="L19" s="7"/>
      <c r="M19" s="7"/>
      <c r="N19" s="7"/>
    </row>
    <row r="20" spans="1:14" s="24" customFormat="1" ht="30" customHeight="1" x14ac:dyDescent="0.3">
      <c r="A20" s="7" t="s">
        <v>726</v>
      </c>
      <c r="B20" s="114" t="str">
        <f t="shared" si="0"/>
        <v>장애아가족지원사업(언어발달서비스)군산심리발달교육원조촌동446-5413언어발달서비스언어발달, 장애아동 번영로 72, 301호(경장동, 3층)</v>
      </c>
      <c r="C20" s="36">
        <f t="shared" si="1"/>
        <v>17</v>
      </c>
      <c r="D20" s="112" t="s">
        <v>145</v>
      </c>
      <c r="E20" s="17">
        <v>3</v>
      </c>
      <c r="F20" s="85" t="s">
        <v>160</v>
      </c>
      <c r="G20" s="5" t="s">
        <v>161</v>
      </c>
      <c r="H20" s="101" t="s">
        <v>28</v>
      </c>
      <c r="I20" s="42" t="s">
        <v>162</v>
      </c>
      <c r="J20" s="56" t="s">
        <v>467</v>
      </c>
      <c r="K20" s="57" t="s">
        <v>586</v>
      </c>
      <c r="L20" s="7"/>
      <c r="M20" s="7"/>
      <c r="N20" s="7"/>
    </row>
    <row r="21" spans="1:14" s="24" customFormat="1" ht="30" customHeight="1" x14ac:dyDescent="0.3">
      <c r="A21" s="7" t="s">
        <v>727</v>
      </c>
      <c r="B21" s="114" t="str">
        <f t="shared" si="0"/>
        <v>장애아동가족지원사업(발달재활서비스)군산언어심리센터나운3동464-7120언어치료. 인지치료언어발달. 유창성. ADHD. 무발화언어. 자폐성장애. 지적장애 공단대로 441, 2층(나운동, 상우빌딩)</v>
      </c>
      <c r="C21" s="36">
        <f t="shared" si="1"/>
        <v>18</v>
      </c>
      <c r="D21" s="28" t="s">
        <v>37</v>
      </c>
      <c r="E21" s="104">
        <v>1</v>
      </c>
      <c r="F21" s="84" t="s">
        <v>170</v>
      </c>
      <c r="G21" s="1" t="s">
        <v>171</v>
      </c>
      <c r="H21" s="106" t="s">
        <v>34</v>
      </c>
      <c r="I21" s="40" t="s">
        <v>172</v>
      </c>
      <c r="J21" s="89" t="s">
        <v>173</v>
      </c>
      <c r="K21" s="90" t="s">
        <v>174</v>
      </c>
      <c r="L21" s="7"/>
      <c r="M21" s="7"/>
      <c r="N21" s="7"/>
    </row>
    <row r="22" spans="1:14" s="24" customFormat="1" ht="30" customHeight="1" x14ac:dyDescent="0.3">
      <c r="A22" s="7" t="s">
        <v>728</v>
      </c>
      <c r="B22" s="114" t="str">
        <f t="shared" si="0"/>
        <v>장애아동가족지원사업(발달재활서비스)군산언어발달연구소수송동465-5997언어재활, 놀이재활,감각재활언어지연, 발달지연, 자폐성장애, 사회성 프로그램수송로 163, 3층(수송동, 예봉프라자)</v>
      </c>
      <c r="C22" s="36">
        <f t="shared" si="1"/>
        <v>19</v>
      </c>
      <c r="D22" s="28" t="s">
        <v>37</v>
      </c>
      <c r="E22" s="104">
        <v>2</v>
      </c>
      <c r="F22" s="84" t="s">
        <v>38</v>
      </c>
      <c r="G22" s="1" t="s">
        <v>39</v>
      </c>
      <c r="H22" s="106" t="s">
        <v>23</v>
      </c>
      <c r="I22" s="40" t="s">
        <v>40</v>
      </c>
      <c r="J22" s="89" t="s">
        <v>41</v>
      </c>
      <c r="K22" s="90" t="s">
        <v>42</v>
      </c>
      <c r="L22" s="7"/>
      <c r="M22" s="7"/>
      <c r="N22" s="7"/>
    </row>
    <row r="23" spans="1:14" s="24" customFormat="1" ht="30" customHeight="1" x14ac:dyDescent="0.3">
      <c r="A23" s="7" t="s">
        <v>729</v>
      </c>
      <c r="B23" s="114" t="str">
        <f t="shared" si="0"/>
        <v>장애아동가족지원사업(발달재활서비스)그린맘심리발달연구소수송동466-6454언어재활, 미술재활, 음악재활, 통합예술치료, 부모코칭언어발달지원, 인지발달지원, 미술심리재활, 음악재활, 놀이심리재활, 의사소통향상, 사회성향상월명로 215, 403호(수송동, 씨티월드)</v>
      </c>
      <c r="C23" s="36">
        <f t="shared" si="1"/>
        <v>20</v>
      </c>
      <c r="D23" s="28" t="s">
        <v>37</v>
      </c>
      <c r="E23" s="104">
        <v>3</v>
      </c>
      <c r="F23" s="84" t="s">
        <v>43</v>
      </c>
      <c r="G23" s="1" t="s">
        <v>44</v>
      </c>
      <c r="H23" s="106" t="s">
        <v>23</v>
      </c>
      <c r="I23" s="40" t="s">
        <v>45</v>
      </c>
      <c r="J23" s="89" t="s">
        <v>46</v>
      </c>
      <c r="K23" s="90" t="s">
        <v>47</v>
      </c>
      <c r="L23" s="7"/>
      <c r="M23" s="7"/>
      <c r="N23" s="7"/>
    </row>
    <row r="24" spans="1:14" s="24" customFormat="1" ht="30" customHeight="1" x14ac:dyDescent="0.3">
      <c r="A24" s="7" t="s">
        <v>730</v>
      </c>
      <c r="B24" s="114" t="str">
        <f t="shared" si="0"/>
        <v>장애아동가족지원사업(발달재활서비스)군산예술심리치료연구소수송동468-8396미술재활,행동재활,언어재활,음악재활통합감각재활,미술감각재활,음악감각재활,행동감각재활,조음음운재활수송남로 20, 5층(수송동, 뉴그린빌딩)</v>
      </c>
      <c r="C24" s="36">
        <f t="shared" si="1"/>
        <v>21</v>
      </c>
      <c r="D24" s="28" t="s">
        <v>37</v>
      </c>
      <c r="E24" s="104">
        <v>4</v>
      </c>
      <c r="F24" s="84" t="s">
        <v>48</v>
      </c>
      <c r="G24" s="1" t="s">
        <v>49</v>
      </c>
      <c r="H24" s="106" t="s">
        <v>23</v>
      </c>
      <c r="I24" s="40" t="s">
        <v>50</v>
      </c>
      <c r="J24" s="89" t="s">
        <v>51</v>
      </c>
      <c r="K24" s="90" t="s">
        <v>52</v>
      </c>
      <c r="L24" s="7"/>
      <c r="M24" s="7"/>
      <c r="N24" s="7"/>
    </row>
    <row r="25" spans="1:14" s="24" customFormat="1" ht="30" customHeight="1" x14ac:dyDescent="0.3">
      <c r="A25" s="7" t="s">
        <v>731</v>
      </c>
      <c r="B25" s="114" t="str">
        <f t="shared" si="0"/>
        <v>장애아동가족지원사업(발달재활서비스)에디슨아동발달센터수송동464-9910심리운동, 미술치료, 언어치료심리운동, 미술치료, 언어치료, 발달재활서비스, 재활상담, 뇌병변,지적,자폐성,청각,언어신평안길 54-3, 101호(지곡동, 써니빌)</v>
      </c>
      <c r="C25" s="36">
        <f t="shared" si="1"/>
        <v>22</v>
      </c>
      <c r="D25" s="28" t="s">
        <v>37</v>
      </c>
      <c r="E25" s="104">
        <v>5</v>
      </c>
      <c r="F25" s="84" t="s">
        <v>53</v>
      </c>
      <c r="G25" s="1" t="s">
        <v>54</v>
      </c>
      <c r="H25" s="106" t="s">
        <v>23</v>
      </c>
      <c r="I25" s="40" t="s">
        <v>55</v>
      </c>
      <c r="J25" s="89" t="s">
        <v>56</v>
      </c>
      <c r="K25" s="90" t="s">
        <v>57</v>
      </c>
      <c r="L25" s="7"/>
      <c r="M25" s="7"/>
      <c r="N25" s="7"/>
    </row>
    <row r="26" spans="1:14" s="7" customFormat="1" ht="30" customHeight="1" x14ac:dyDescent="0.3">
      <c r="A26" s="7" t="s">
        <v>732</v>
      </c>
      <c r="B26" s="114" t="str">
        <f t="shared" si="0"/>
        <v>장애아동가족지원사업(발달재활서비스)이선자인지언어치료연구소수송동452-3642언어재활, 인지재활, 행동재활, 조기중재표현언어, 수용언어, 조기중재, 조음치료, 유창성치료, 인지능력향상, 행동수정수송동로 105, 702동 101호(수송동, 제일오투2차)</v>
      </c>
      <c r="C26" s="36">
        <f t="shared" si="1"/>
        <v>23</v>
      </c>
      <c r="D26" s="28" t="s">
        <v>37</v>
      </c>
      <c r="E26" s="104">
        <v>6</v>
      </c>
      <c r="F26" s="84" t="s">
        <v>58</v>
      </c>
      <c r="G26" s="1" t="s">
        <v>59</v>
      </c>
      <c r="H26" s="106" t="s">
        <v>23</v>
      </c>
      <c r="I26" s="40" t="s">
        <v>60</v>
      </c>
      <c r="J26" s="89" t="s">
        <v>460</v>
      </c>
      <c r="K26" s="90" t="s">
        <v>61</v>
      </c>
    </row>
    <row r="27" spans="1:14" ht="30" customHeight="1" x14ac:dyDescent="0.3">
      <c r="A27" s="7" t="s">
        <v>733</v>
      </c>
      <c r="B27" s="114" t="str">
        <f t="shared" si="0"/>
        <v>장애아동가족지원사업(발달재활서비스)초록숲인지언어심리상담센터나운1동465-9999인지학습치료, 미술심리치료성장기 장애 아동에게 정신적·감각적 기능 향상과 행동발달을 위한 발달재활서비스를 지원,인지학습치료대학로 245, 2층 202호(나운동, 라파빌딩)</v>
      </c>
      <c r="C27" s="36">
        <f t="shared" si="1"/>
        <v>24</v>
      </c>
      <c r="D27" s="134" t="s">
        <v>37</v>
      </c>
      <c r="E27" s="104">
        <v>7</v>
      </c>
      <c r="F27" s="84" t="s">
        <v>62</v>
      </c>
      <c r="G27" s="1" t="s">
        <v>63</v>
      </c>
      <c r="H27" s="106" t="s">
        <v>457</v>
      </c>
      <c r="I27" s="40" t="s">
        <v>64</v>
      </c>
      <c r="J27" s="89" t="s">
        <v>705</v>
      </c>
      <c r="K27" s="90" t="s">
        <v>706</v>
      </c>
      <c r="L27" s="7"/>
      <c r="M27" s="7"/>
      <c r="N27" s="7"/>
    </row>
    <row r="28" spans="1:14" ht="30" customHeight="1" x14ac:dyDescent="0.3">
      <c r="A28" s="7" t="s">
        <v>734</v>
      </c>
      <c r="B28" s="114" t="str">
        <f t="shared" si="0"/>
        <v>장애아동가족지원사업(발달재활서비스)이화아동발달조기교육원신풍동471-6040언어발달, 음악재활, 미술재활발달재활서비스, 발달지연 치료, 전문 치료사, 맞춤형 치료, 의사소통 향상, 1:1 개별치료청소년회관로 47-7(송풍동)</v>
      </c>
      <c r="C28" s="36">
        <f t="shared" si="1"/>
        <v>25</v>
      </c>
      <c r="D28" s="134" t="s">
        <v>37</v>
      </c>
      <c r="E28" s="136">
        <v>8</v>
      </c>
      <c r="F28" s="84" t="s">
        <v>66</v>
      </c>
      <c r="G28" s="1" t="s">
        <v>67</v>
      </c>
      <c r="H28" s="106" t="s">
        <v>68</v>
      </c>
      <c r="I28" s="40" t="s">
        <v>69</v>
      </c>
      <c r="J28" s="89" t="s">
        <v>70</v>
      </c>
      <c r="K28" s="90" t="s">
        <v>71</v>
      </c>
      <c r="L28" s="7"/>
      <c r="M28" s="7"/>
      <c r="N28" s="7"/>
    </row>
    <row r="29" spans="1:14" ht="30" customHeight="1" x14ac:dyDescent="0.3">
      <c r="A29" s="7" t="s">
        <v>735</v>
      </c>
      <c r="B29" s="114" t="str">
        <f t="shared" si="0"/>
        <v>장애아동가족지원사업(발달재활서비스)맑은소리아동발달센터수송동910-7555언어재활, 미술재활, 음악재활언어치료. 미술치료, 음악치료, 아동상담, 부모교육, 사회성훈련, ADHD수송로257, 3층(미장동, 금강빌딩)</v>
      </c>
      <c r="C29" s="36">
        <f t="shared" si="1"/>
        <v>26</v>
      </c>
      <c r="D29" s="28" t="s">
        <v>37</v>
      </c>
      <c r="E29" s="104">
        <v>9</v>
      </c>
      <c r="F29" s="84" t="s">
        <v>72</v>
      </c>
      <c r="G29" s="1" t="s">
        <v>73</v>
      </c>
      <c r="H29" s="106" t="s">
        <v>23</v>
      </c>
      <c r="I29" s="40" t="s">
        <v>74</v>
      </c>
      <c r="J29" s="76" t="s">
        <v>75</v>
      </c>
      <c r="K29" s="77" t="s">
        <v>76</v>
      </c>
      <c r="L29" s="7"/>
      <c r="M29" s="7"/>
      <c r="N29" s="7"/>
    </row>
    <row r="30" spans="1:14" ht="30" customHeight="1" x14ac:dyDescent="0.3">
      <c r="A30" s="7" t="s">
        <v>736</v>
      </c>
      <c r="B30" s="114" t="str">
        <f t="shared" si="0"/>
        <v>장애아동가족지원사업(발달재활서비스)아이전북심리상담발달연구소수송동466-8322언어치료,미술치료,놀이치료,감각통합치료,행동치료장애아동바우처,발달재활서비스,언어치료,미술치료,놀이치료,감각통합치료,인지치료축동1길 7, 4층(수송동, 성우빌딩)</v>
      </c>
      <c r="C30" s="36">
        <f t="shared" si="1"/>
        <v>27</v>
      </c>
      <c r="D30" s="28" t="s">
        <v>37</v>
      </c>
      <c r="E30" s="104">
        <v>10</v>
      </c>
      <c r="F30" s="84" t="s">
        <v>328</v>
      </c>
      <c r="G30" s="1" t="s">
        <v>329</v>
      </c>
      <c r="H30" s="106" t="s">
        <v>23</v>
      </c>
      <c r="I30" s="40" t="s">
        <v>330</v>
      </c>
      <c r="J30" s="89" t="s">
        <v>331</v>
      </c>
      <c r="K30" s="90" t="s">
        <v>332</v>
      </c>
      <c r="L30" s="7"/>
      <c r="M30" s="7"/>
      <c r="N30" s="7"/>
    </row>
    <row r="31" spans="1:14" ht="30" customHeight="1" x14ac:dyDescent="0.3">
      <c r="A31" s="7" t="s">
        <v>737</v>
      </c>
      <c r="B31" s="114" t="str">
        <f t="shared" si="0"/>
        <v>장애아동가족지원사업(발달재활서비스)아리울언어심리연구소수송동465-7808언어치료, 미술치료, 언어·심리평가치료지원서비스, 방과후서비스, 사회성그룹, 읽기, 화용, RT공단대로 292,3층(수송동, 백토빌딩)</v>
      </c>
      <c r="C31" s="36">
        <f t="shared" si="1"/>
        <v>28</v>
      </c>
      <c r="D31" s="28" t="s">
        <v>37</v>
      </c>
      <c r="E31" s="104">
        <v>11</v>
      </c>
      <c r="F31" s="84" t="s">
        <v>82</v>
      </c>
      <c r="G31" s="1" t="s">
        <v>83</v>
      </c>
      <c r="H31" s="106" t="s">
        <v>23</v>
      </c>
      <c r="I31" s="40" t="s">
        <v>84</v>
      </c>
      <c r="J31" s="89" t="s">
        <v>85</v>
      </c>
      <c r="K31" s="90" t="s">
        <v>86</v>
      </c>
      <c r="L31" s="7"/>
      <c r="M31" s="7"/>
      <c r="N31" s="7"/>
    </row>
    <row r="32" spans="1:14" ht="30" customHeight="1" x14ac:dyDescent="0.3">
      <c r="A32" s="7" t="s">
        <v>738</v>
      </c>
      <c r="B32" s="114" t="str">
        <f t="shared" si="0"/>
        <v>장애아동가족지원사업(발달재활서비스)소리엘언어심리센터신풍동465-9799언어치료만18세미만 등록장애아동, 장애미등록 영유아 지원(만9세미만)나운로 4, 306호(문화동, 현대코아 3층)</v>
      </c>
      <c r="C32" s="36">
        <f t="shared" si="1"/>
        <v>29</v>
      </c>
      <c r="D32" s="103" t="s">
        <v>37</v>
      </c>
      <c r="E32" s="104">
        <v>12</v>
      </c>
      <c r="F32" s="84" t="s">
        <v>87</v>
      </c>
      <c r="G32" s="1" t="s">
        <v>88</v>
      </c>
      <c r="H32" s="106" t="s">
        <v>68</v>
      </c>
      <c r="I32" s="40" t="s">
        <v>89</v>
      </c>
      <c r="J32" s="89" t="s">
        <v>90</v>
      </c>
      <c r="K32" s="90" t="s">
        <v>91</v>
      </c>
      <c r="L32" s="7"/>
      <c r="M32" s="7"/>
      <c r="N32" s="7"/>
    </row>
    <row r="33" spans="1:14" ht="30" customHeight="1" x14ac:dyDescent="0.3">
      <c r="A33" s="7" t="s">
        <v>739</v>
      </c>
      <c r="B33" s="114" t="str">
        <f t="shared" si="0"/>
        <v>장애아동가족지원사업(발달재활서비스)재미아이발달운동센터수송동910-1304운동재활, 자세교정, 보행훈련,신체운동재활, 뇌병변, 움직임 지연, 운동협응력증진신지길 29(지곡동)</v>
      </c>
      <c r="C33" s="36">
        <f t="shared" si="1"/>
        <v>30</v>
      </c>
      <c r="D33" s="28" t="s">
        <v>37</v>
      </c>
      <c r="E33" s="104">
        <v>13</v>
      </c>
      <c r="F33" s="84" t="s">
        <v>92</v>
      </c>
      <c r="G33" s="1" t="s">
        <v>93</v>
      </c>
      <c r="H33" s="106" t="s">
        <v>23</v>
      </c>
      <c r="I33" s="40" t="s">
        <v>94</v>
      </c>
      <c r="J33" s="89" t="s">
        <v>95</v>
      </c>
      <c r="K33" s="130" t="s">
        <v>96</v>
      </c>
      <c r="L33" s="7"/>
      <c r="M33" s="7"/>
      <c r="N33" s="7"/>
    </row>
    <row r="34" spans="1:14" ht="30" customHeight="1" x14ac:dyDescent="0.3">
      <c r="A34" s="7" t="s">
        <v>740</v>
      </c>
      <c r="B34" s="114" t="str">
        <f t="shared" si="0"/>
        <v>장애아동가족지원사업(발달재활서비스)움직임 놀이터신풍동442-0575사회성발달,여가및취미,다중지능을 이용한 직업체험,
성품프로그램,치유농업청소년발달장애인방과후,자립생활,일상생활기술,의사소통,자기결정,지역사회참여,진로탐색나운로 4, 303호(문화동, 현대코아 )</v>
      </c>
      <c r="C34" s="36">
        <f t="shared" si="1"/>
        <v>31</v>
      </c>
      <c r="D34" s="28" t="s">
        <v>37</v>
      </c>
      <c r="E34" s="104">
        <v>14</v>
      </c>
      <c r="F34" s="84" t="s">
        <v>197</v>
      </c>
      <c r="G34" s="1" t="s">
        <v>383</v>
      </c>
      <c r="H34" s="106" t="s">
        <v>68</v>
      </c>
      <c r="I34" s="40" t="s">
        <v>199</v>
      </c>
      <c r="J34" s="89" t="s">
        <v>464</v>
      </c>
      <c r="K34" s="130" t="s">
        <v>465</v>
      </c>
    </row>
    <row r="35" spans="1:14" ht="30" customHeight="1" x14ac:dyDescent="0.3">
      <c r="A35" s="7" t="s">
        <v>741</v>
      </c>
      <c r="B35" s="114" t="str">
        <f t="shared" si="0"/>
        <v>장애아동가족지원사업(발달재활서비스)피터팬음악놀이치료센터나운2동464-9592언어발달, 발달지연, 아동심리, 부모코칭, 정신건강ADHD, 음악놀이 , 불안장애, 문제행동, 심리안정나운안 1길 19, 202호(나운동, G빌딩)</v>
      </c>
      <c r="C35" s="36">
        <f t="shared" si="1"/>
        <v>32</v>
      </c>
      <c r="D35" s="28" t="s">
        <v>37</v>
      </c>
      <c r="E35" s="104">
        <v>15</v>
      </c>
      <c r="F35" s="84" t="s">
        <v>102</v>
      </c>
      <c r="G35" s="1" t="s">
        <v>103</v>
      </c>
      <c r="H35" s="106" t="s">
        <v>458</v>
      </c>
      <c r="I35" s="40" t="s">
        <v>104</v>
      </c>
      <c r="J35" s="89" t="s">
        <v>105</v>
      </c>
      <c r="K35" s="130" t="s">
        <v>106</v>
      </c>
      <c r="L35" s="7"/>
      <c r="M35" s="7"/>
      <c r="N35" s="7"/>
    </row>
    <row r="36" spans="1:14" ht="30" customHeight="1" x14ac:dyDescent="0.3">
      <c r="A36" s="7" t="s">
        <v>742</v>
      </c>
      <c r="B36" s="114" t="str">
        <f t="shared" si="0"/>
        <v>장애아동가족지원사업(발달재활서비스)브레인톡나운1동910-9003발달재활서비스발달재활서비스, 아동, 장애아동, 발달지연 하신 1길 19-3(나운동)</v>
      </c>
      <c r="C36" s="36">
        <f t="shared" si="1"/>
        <v>33</v>
      </c>
      <c r="D36" s="28" t="s">
        <v>37</v>
      </c>
      <c r="E36" s="104">
        <v>16</v>
      </c>
      <c r="F36" s="84" t="s">
        <v>107</v>
      </c>
      <c r="G36" s="1" t="s">
        <v>108</v>
      </c>
      <c r="H36" s="106" t="s">
        <v>457</v>
      </c>
      <c r="I36" s="40" t="s">
        <v>109</v>
      </c>
      <c r="J36" s="89" t="s">
        <v>110</v>
      </c>
      <c r="K36" s="90" t="s">
        <v>111</v>
      </c>
      <c r="L36" s="7"/>
      <c r="M36" s="7"/>
      <c r="N36" s="7"/>
    </row>
    <row r="37" spans="1:14" ht="30" customHeight="1" x14ac:dyDescent="0.3">
      <c r="A37" s="7" t="s">
        <v>743</v>
      </c>
      <c r="B37" s="114" t="str">
        <f t="shared" si="0"/>
        <v>장애아동가족지원사업(발달재활서비스)우리봄심리상담센터나운2동242-4192영유아/아동심리, 놀이치료, 부모코칭, 언어발달, 발달평가 및 해석상담자페스펙트럼, 모래놀이치료, ADHD, 감각통합, PCIT놀이치료, 미술치료, 성인/가족상담공단대로 396, 3층(나운동, 고려빌딩)</v>
      </c>
      <c r="C37" s="36">
        <f t="shared" si="1"/>
        <v>34</v>
      </c>
      <c r="D37" s="28" t="s">
        <v>37</v>
      </c>
      <c r="E37" s="104">
        <v>17</v>
      </c>
      <c r="F37" s="84" t="s">
        <v>112</v>
      </c>
      <c r="G37" s="1" t="s">
        <v>113</v>
      </c>
      <c r="H37" s="106" t="s">
        <v>458</v>
      </c>
      <c r="I37" s="40" t="s">
        <v>114</v>
      </c>
      <c r="J37" s="89" t="s">
        <v>115</v>
      </c>
      <c r="K37" s="90" t="s">
        <v>116</v>
      </c>
      <c r="L37" s="7"/>
      <c r="M37" s="7"/>
      <c r="N37" s="7"/>
    </row>
    <row r="38" spans="1:14" ht="30" customHeight="1" x14ac:dyDescent="0.3">
      <c r="A38" s="7" t="s">
        <v>744</v>
      </c>
      <c r="B38" s="114" t="str">
        <f t="shared" si="0"/>
        <v>장애아동가족지원사업(발달재활서비스)군산사랑나무운동발달센터나운2동468-0942영유아 운동발달, 소아청소년 운동발달, 아동감각발달, 아동운동발달, 소아청소년 자세조절운동영유아 운동발달재활, 소아청소년 운동발달재활, 운동감각발달, 자세조절운동, 반사통합운동, 뇌신경 통합발달운동 나운안 1길 19, 201호(나운동, G빌딩)</v>
      </c>
      <c r="C38" s="36">
        <f t="shared" si="1"/>
        <v>35</v>
      </c>
      <c r="D38" s="28" t="s">
        <v>37</v>
      </c>
      <c r="E38" s="104">
        <v>18</v>
      </c>
      <c r="F38" s="84" t="s">
        <v>117</v>
      </c>
      <c r="G38" s="1" t="s">
        <v>118</v>
      </c>
      <c r="H38" s="106" t="s">
        <v>458</v>
      </c>
      <c r="I38" s="40" t="s">
        <v>119</v>
      </c>
      <c r="J38" s="89" t="s">
        <v>120</v>
      </c>
      <c r="K38" s="90" t="s">
        <v>121</v>
      </c>
      <c r="L38" s="7"/>
      <c r="M38" s="7"/>
      <c r="N38" s="7"/>
    </row>
    <row r="39" spans="1:14" ht="30" customHeight="1" x14ac:dyDescent="0.3">
      <c r="A39" s="7" t="s">
        <v>745</v>
      </c>
      <c r="B39" s="114" t="str">
        <f t="shared" si="0"/>
        <v>장애아동가족지원사업(발달재활서비스)아이드림운동발달연구소나운2동465-1774심리운동, 감각통합서비스심리운동, 감각통합, 발달장애아동나운로 13, 2층(나운동)</v>
      </c>
      <c r="C39" s="36">
        <f t="shared" si="1"/>
        <v>36</v>
      </c>
      <c r="D39" s="28" t="s">
        <v>37</v>
      </c>
      <c r="E39" s="104">
        <v>19</v>
      </c>
      <c r="F39" s="32" t="s">
        <v>122</v>
      </c>
      <c r="G39" s="16" t="s">
        <v>123</v>
      </c>
      <c r="H39" s="106" t="s">
        <v>458</v>
      </c>
      <c r="I39" s="41" t="s">
        <v>124</v>
      </c>
      <c r="J39" s="54" t="s">
        <v>125</v>
      </c>
      <c r="K39" s="55" t="s">
        <v>126</v>
      </c>
      <c r="L39" s="7"/>
      <c r="M39" s="7"/>
      <c r="N39" s="7"/>
    </row>
    <row r="40" spans="1:14" ht="30" customHeight="1" x14ac:dyDescent="0.3">
      <c r="A40" s="7" t="s">
        <v>746</v>
      </c>
      <c r="B40" s="114" t="str">
        <f t="shared" si="0"/>
        <v>장애아동가족지원사업(발달재활서비스)사회적협동조합 공감발달연구소수송동910-3330발달 평가 및 상담, 감각통합, 인지·사회성 발달 프로그램, 자폐스펙트럼·ADHD 전문 중재
보호자 교육 및 가족지원발달재활, 감각통합, 발달지연, 사회성 발달, 부모교육, 인지치료, 미술치료계산로 91, 3층(지곡동)</v>
      </c>
      <c r="C40" s="36">
        <f t="shared" si="1"/>
        <v>37</v>
      </c>
      <c r="D40" s="28" t="s">
        <v>37</v>
      </c>
      <c r="E40" s="104">
        <v>20</v>
      </c>
      <c r="F40" s="84" t="s">
        <v>127</v>
      </c>
      <c r="G40" s="1" t="s">
        <v>128</v>
      </c>
      <c r="H40" s="106" t="s">
        <v>23</v>
      </c>
      <c r="I40" s="40" t="s">
        <v>129</v>
      </c>
      <c r="J40" s="89" t="s">
        <v>130</v>
      </c>
      <c r="K40" s="90" t="s">
        <v>131</v>
      </c>
      <c r="L40" s="7"/>
      <c r="M40" s="7"/>
      <c r="N40" s="7"/>
    </row>
    <row r="41" spans="1:14" ht="32.25" customHeight="1" x14ac:dyDescent="0.3">
      <c r="A41" s="7" t="s">
        <v>747</v>
      </c>
      <c r="B41" s="114" t="str">
        <f t="shared" si="0"/>
        <v>장애아동가족지원사업(발달재활서비스)노아심리발달센터조촌동063-442-1013놀이심리재활, 미술심리재활, 언어재활, 부모상담장애아동발달, 언어발달, 정서발달, 사회성 발달, 적응행동궁포안 2길 24, 5층 501호(조촌동)</v>
      </c>
      <c r="C41" s="36">
        <f t="shared" si="1"/>
        <v>38</v>
      </c>
      <c r="D41" s="28" t="s">
        <v>37</v>
      </c>
      <c r="E41" s="104">
        <v>21</v>
      </c>
      <c r="F41" s="84" t="s">
        <v>132</v>
      </c>
      <c r="G41" s="1" t="s">
        <v>133</v>
      </c>
      <c r="H41" s="106" t="s">
        <v>28</v>
      </c>
      <c r="I41" s="40" t="s">
        <v>134</v>
      </c>
      <c r="J41" s="89" t="s">
        <v>135</v>
      </c>
      <c r="K41" s="90" t="s">
        <v>136</v>
      </c>
      <c r="L41" s="7"/>
      <c r="M41" s="7"/>
      <c r="N41" s="7"/>
    </row>
    <row r="42" spans="1:14" ht="30" customHeight="1" x14ac:dyDescent="0.3">
      <c r="A42" s="7" t="s">
        <v>748</v>
      </c>
      <c r="B42" s="114" t="str">
        <f t="shared" si="0"/>
        <v>장애아동가족지원사업(발달재활서비스)더(THE)꿈자람교실수송동이0-2825-4554인지치료, 언어치료,놀이심리치료, 감각통합치료,사회성그룹치료아동발달, 특수교육인지, 언어치료, 놀이심리, 심리상담, 감각통합, 사회성그룹신평안길 37, 1층(지곡동)</v>
      </c>
      <c r="C42" s="36">
        <f t="shared" si="1"/>
        <v>39</v>
      </c>
      <c r="D42" s="103" t="s">
        <v>37</v>
      </c>
      <c r="E42" s="104">
        <v>22</v>
      </c>
      <c r="F42" s="84" t="s">
        <v>137</v>
      </c>
      <c r="G42" s="1" t="s">
        <v>138</v>
      </c>
      <c r="H42" s="106" t="s">
        <v>23</v>
      </c>
      <c r="I42" s="44" t="s">
        <v>867</v>
      </c>
      <c r="J42" s="89" t="s">
        <v>139</v>
      </c>
      <c r="K42" s="90" t="s">
        <v>140</v>
      </c>
      <c r="L42" s="7"/>
      <c r="M42" s="7"/>
      <c r="N42" s="7"/>
    </row>
    <row r="43" spans="1:14" ht="30" customHeight="1" x14ac:dyDescent="0.3">
      <c r="A43" s="7" t="s">
        <v>749</v>
      </c>
      <c r="B43" s="114" t="str">
        <f t="shared" si="0"/>
        <v>장애아동가족지원사업(발달재활서비스)동그라미발달심리센터수송동이0-2345-1809인지치료, 언어치료, 감각통합, 발달검사, 심리검사발달심리검사, 특수교육, 언어치료, 언어발달, 감각통합, 감통치료진포로 87, 서준빌딩 301호(미장동)</v>
      </c>
      <c r="C43" s="36">
        <f t="shared" si="1"/>
        <v>40</v>
      </c>
      <c r="D43" s="103" t="s">
        <v>37</v>
      </c>
      <c r="E43" s="104">
        <v>23</v>
      </c>
      <c r="F43" s="84" t="s">
        <v>141</v>
      </c>
      <c r="G43" s="1" t="s">
        <v>142</v>
      </c>
      <c r="H43" s="106" t="s">
        <v>23</v>
      </c>
      <c r="I43" s="44" t="s">
        <v>868</v>
      </c>
      <c r="J43" s="89" t="s">
        <v>143</v>
      </c>
      <c r="K43" s="90" t="s">
        <v>144</v>
      </c>
      <c r="L43" s="7"/>
      <c r="M43" s="7"/>
      <c r="N43" s="7"/>
    </row>
    <row r="44" spans="1:14" ht="32.25" customHeight="1" thickBot="1" x14ac:dyDescent="0.35">
      <c r="A44" s="7" t="s">
        <v>750</v>
      </c>
      <c r="B44" s="114" t="str">
        <f t="shared" si="0"/>
        <v>최중증 통합돌봄 주간그룹1:1서비스(유) 좋은이웃나운1동466-1677일상생활훈련,행동지원,자립활동,취미활동,
레저활동일상생활체험, 지역탐방, 체육활동, 감각활동, 캠핑, 음악활동, 만들기활동공단대로 454, 3층 (나운동)</v>
      </c>
      <c r="C44" s="36">
        <f t="shared" si="1"/>
        <v>41</v>
      </c>
      <c r="D44" s="132" t="s">
        <v>179</v>
      </c>
      <c r="E44" s="6">
        <v>1</v>
      </c>
      <c r="F44" s="85" t="s">
        <v>155</v>
      </c>
      <c r="G44" s="5" t="s">
        <v>679</v>
      </c>
      <c r="H44" s="101" t="s">
        <v>457</v>
      </c>
      <c r="I44" s="43" t="s">
        <v>680</v>
      </c>
      <c r="J44" s="91" t="s">
        <v>180</v>
      </c>
      <c r="K44" s="146" t="s">
        <v>181</v>
      </c>
      <c r="L44" s="7"/>
      <c r="M44" s="7"/>
      <c r="N44" s="7"/>
    </row>
    <row r="45" spans="1:14" s="7" customFormat="1" ht="30" customHeight="1" x14ac:dyDescent="0.3">
      <c r="A45" s="7" t="s">
        <v>751</v>
      </c>
      <c r="B45" s="114" t="str">
        <f t="shared" si="0"/>
        <v>(지투)글로벌마인드형성군산종합사회복지관미성동461-6555영어, 중국어, 외국어 방문수업(1:1)영어,중국어 교육, 원어민과의 수업, 의사소통능력향상,글로벌마인드, 지역사회서비스투자사업칠성로 59(산북동)</v>
      </c>
      <c r="C45" s="36">
        <f t="shared" si="1"/>
        <v>42</v>
      </c>
      <c r="D45" s="106" t="s">
        <v>389</v>
      </c>
      <c r="E45" s="19">
        <v>1</v>
      </c>
      <c r="F45" s="84" t="s">
        <v>385</v>
      </c>
      <c r="G45" s="1" t="s">
        <v>386</v>
      </c>
      <c r="H45" s="106" t="s">
        <v>378</v>
      </c>
      <c r="I45" s="44" t="s">
        <v>387</v>
      </c>
      <c r="J45" s="93" t="s">
        <v>683</v>
      </c>
      <c r="K45" s="94" t="s">
        <v>685</v>
      </c>
    </row>
    <row r="46" spans="1:14" s="7" customFormat="1" ht="30" customHeight="1" x14ac:dyDescent="0.3">
      <c r="A46" s="7" t="s">
        <v>752</v>
      </c>
      <c r="B46" s="114" t="str">
        <f t="shared" si="0"/>
        <v>(지투)글로벌마인드형성(사)한국문화예술교육연구원군산지부나운3동732-9261영어교육,영어뮤지컬,영어멘사셀렉트게임,
세계문화체험영어뮤지컬을 통한 영어의 흥미유발, 영어학습능력향상, 영어뮤지컬 공연을 통한 성취감경험,세계 각 나라의 문화의 다양성이해, 지역사회서비스투자사업대학로 600,전북사회경제혁신타운 413호(신관동)</v>
      </c>
      <c r="C46" s="36">
        <f t="shared" si="1"/>
        <v>43</v>
      </c>
      <c r="D46" s="106" t="s">
        <v>389</v>
      </c>
      <c r="E46" s="19">
        <v>2</v>
      </c>
      <c r="F46" s="84" t="s">
        <v>339</v>
      </c>
      <c r="G46" s="1" t="s">
        <v>340</v>
      </c>
      <c r="H46" s="106" t="s">
        <v>34</v>
      </c>
      <c r="I46" s="51" t="s">
        <v>341</v>
      </c>
      <c r="J46" s="69" t="s">
        <v>390</v>
      </c>
      <c r="K46" s="94" t="s">
        <v>590</v>
      </c>
    </row>
    <row r="47" spans="1:14" s="7" customFormat="1" ht="30" customHeight="1" x14ac:dyDescent="0.3">
      <c r="A47" s="7" t="s">
        <v>753</v>
      </c>
      <c r="B47" s="114" t="str">
        <f t="shared" si="0"/>
        <v>(지투)글로벌마인드형성글로벌마인드형성센터나운3동이0-8280-2633글로벌마인드형성서비스영어, 중국어 교육, 재가방문서비스,  1:1방문교육, 외국어 지역사회서비스투자사업하나운로 18, 206호(나운동, 한울@상가)</v>
      </c>
      <c r="C47" s="36">
        <f t="shared" si="1"/>
        <v>44</v>
      </c>
      <c r="D47" s="106" t="s">
        <v>389</v>
      </c>
      <c r="E47" s="19">
        <v>3</v>
      </c>
      <c r="F47" s="84" t="s">
        <v>391</v>
      </c>
      <c r="G47" s="1" t="s">
        <v>392</v>
      </c>
      <c r="H47" s="106" t="s">
        <v>34</v>
      </c>
      <c r="I47" s="44" t="s">
        <v>869</v>
      </c>
      <c r="J47" s="93" t="s">
        <v>393</v>
      </c>
      <c r="K47" s="94" t="s">
        <v>591</v>
      </c>
    </row>
    <row r="48" spans="1:14" s="7" customFormat="1" ht="30" customHeight="1" x14ac:dyDescent="0.3">
      <c r="A48" s="7" t="s">
        <v>754</v>
      </c>
      <c r="B48" s="114" t="str">
        <f t="shared" si="0"/>
        <v>(지투)글로벌마인드형성꿈누리수송동467-5546파닉스, 주제별 영어 회화, 독해, 다양한 세계문화체험, 글로벌마인드형성파닉스, 영단어,주제별 영어 회화, 독해, 영문법,다양한 세계문화체험, 글로벌마인드형성, 외국어 지역사회서비스투자사업수송1길19, 서경빌딩 202호(수송동)</v>
      </c>
      <c r="C48" s="36">
        <f t="shared" si="1"/>
        <v>45</v>
      </c>
      <c r="D48" s="106" t="s">
        <v>389</v>
      </c>
      <c r="E48" s="13">
        <v>4</v>
      </c>
      <c r="F48" s="31" t="s">
        <v>347</v>
      </c>
      <c r="G48" s="14" t="s">
        <v>394</v>
      </c>
      <c r="H48" s="106" t="s">
        <v>23</v>
      </c>
      <c r="I48" s="45" t="s">
        <v>349</v>
      </c>
      <c r="J48" s="93" t="s">
        <v>395</v>
      </c>
      <c r="K48" s="94" t="s">
        <v>592</v>
      </c>
    </row>
    <row r="49" spans="1:14" s="7" customFormat="1" ht="30" customHeight="1" x14ac:dyDescent="0.3">
      <c r="A49" s="7" t="s">
        <v>755</v>
      </c>
      <c r="B49" s="114" t="str">
        <f t="shared" si="0"/>
        <v>(지투)글로벌마인드형성블로코수송동이0-3347-9261일본어, 일본문화, 일본음식, 일본문학일본어, 일본문화체험, 일본음식만들기, 일본문학 교육, 말하기 영상, 외국어 지역사회서비스투자사업월명로247, 3층 302호(수송동)</v>
      </c>
      <c r="C49" s="36">
        <f t="shared" si="1"/>
        <v>46</v>
      </c>
      <c r="D49" s="100" t="s">
        <v>389</v>
      </c>
      <c r="E49" s="19">
        <v>5</v>
      </c>
      <c r="F49" s="84" t="s">
        <v>351</v>
      </c>
      <c r="G49" s="1" t="s">
        <v>352</v>
      </c>
      <c r="H49" s="106" t="s">
        <v>23</v>
      </c>
      <c r="I49" s="44" t="s">
        <v>870</v>
      </c>
      <c r="J49" s="93" t="s">
        <v>396</v>
      </c>
      <c r="K49" s="94" t="s">
        <v>593</v>
      </c>
    </row>
    <row r="50" spans="1:14" s="7" customFormat="1" ht="30" customHeight="1" x14ac:dyDescent="0.3">
      <c r="A50" s="7" t="s">
        <v>756</v>
      </c>
      <c r="B50" s="114" t="str">
        <f t="shared" si="0"/>
        <v>(지투)노인맞춤형운동100세 건강나운3동468-5016아쿠아로빅,수중걷기근력강화, 관절가동성및심폐기능향상지원, 노인운동 지역사회서비스투자사업황룡로 57(미룡동)</v>
      </c>
      <c r="C50" s="36">
        <f t="shared" si="1"/>
        <v>47</v>
      </c>
      <c r="D50" s="105" t="s">
        <v>215</v>
      </c>
      <c r="E50" s="6">
        <v>1</v>
      </c>
      <c r="F50" s="85" t="s">
        <v>32</v>
      </c>
      <c r="G50" s="34" t="s">
        <v>33</v>
      </c>
      <c r="H50" s="101" t="s">
        <v>34</v>
      </c>
      <c r="I50" s="43" t="s">
        <v>35</v>
      </c>
      <c r="J50" s="91" t="s">
        <v>275</v>
      </c>
      <c r="K50" s="68" t="s">
        <v>594</v>
      </c>
    </row>
    <row r="51" spans="1:14" s="7" customFormat="1" ht="30" customHeight="1" x14ac:dyDescent="0.3">
      <c r="A51" s="7" t="s">
        <v>757</v>
      </c>
      <c r="B51" s="114" t="str">
        <f t="shared" si="0"/>
        <v>(지투)노인맞춤형운동유순정에어로빅흥남동465-1410건강상담, 인바디검사, 운동처방, 노인 운동, 건강관리 정보라인댄스, 에어로빅, 요가, 근력운동, 재활맞춤형운동, 개인지도, 초급반 운영, 노인운동 지역사회서비스투자사업서흥2길 57, 3층(서흥남동)</v>
      </c>
      <c r="C51" s="36">
        <f t="shared" si="1"/>
        <v>48</v>
      </c>
      <c r="D51" s="105" t="s">
        <v>215</v>
      </c>
      <c r="E51" s="6">
        <v>2</v>
      </c>
      <c r="F51" s="85" t="s">
        <v>276</v>
      </c>
      <c r="G51" s="5" t="s">
        <v>277</v>
      </c>
      <c r="H51" s="101" t="s">
        <v>195</v>
      </c>
      <c r="I51" s="43" t="s">
        <v>278</v>
      </c>
      <c r="J51" s="91" t="s">
        <v>279</v>
      </c>
      <c r="K51" s="92" t="s">
        <v>595</v>
      </c>
    </row>
    <row r="52" spans="1:14" s="7" customFormat="1" ht="30" customHeight="1" x14ac:dyDescent="0.3">
      <c r="A52" s="7" t="s">
        <v>758</v>
      </c>
      <c r="B52" s="114" t="str">
        <f t="shared" si="0"/>
        <v>(지투)노인맞춤형운동루시아댄스아카데미수송동이0-9446-6676라인댄스, 근력운동, 스트레칭, 재활맞춤형 운동라인댄스, 근력운동, 스트레칭, 재활맞춤형 운동, 노인맞춤형운동서비스, 노인운동, 유산소운동 지역사회서비스투자사업신지길7, 2층(지곡동)</v>
      </c>
      <c r="C52" s="36">
        <f t="shared" si="1"/>
        <v>49</v>
      </c>
      <c r="D52" s="105" t="s">
        <v>215</v>
      </c>
      <c r="E52" s="6">
        <v>3</v>
      </c>
      <c r="F52" s="85" t="s">
        <v>216</v>
      </c>
      <c r="G52" s="5" t="s">
        <v>217</v>
      </c>
      <c r="H52" s="101" t="s">
        <v>23</v>
      </c>
      <c r="I52" s="43" t="s">
        <v>871</v>
      </c>
      <c r="J52" s="91" t="s">
        <v>218</v>
      </c>
      <c r="K52" s="92" t="s">
        <v>596</v>
      </c>
    </row>
    <row r="53" spans="1:14" s="7" customFormat="1" ht="30" customHeight="1" x14ac:dyDescent="0.3">
      <c r="A53" s="7" t="s">
        <v>759</v>
      </c>
      <c r="B53" s="114" t="str">
        <f t="shared" si="0"/>
        <v>(지투)노인맞춤형주거지원마을활력소 이음나포면452-5034나무베기, 잔디깎이, 전등교체, 방역, 방충망교체주거관리,노인돌봄,재가돌봄,독거어르신,생활지원 지역사회서비스투자사업나포면 십자들로 651(나포면)</v>
      </c>
      <c r="C53" s="36">
        <f t="shared" si="1"/>
        <v>50</v>
      </c>
      <c r="D53" s="133" t="s">
        <v>219</v>
      </c>
      <c r="E53" s="81">
        <v>1</v>
      </c>
      <c r="F53" s="86" t="s">
        <v>220</v>
      </c>
      <c r="G53" s="27" t="s">
        <v>221</v>
      </c>
      <c r="H53" s="106" t="s">
        <v>222</v>
      </c>
      <c r="I53" s="47" t="s">
        <v>223</v>
      </c>
      <c r="J53" s="59" t="s">
        <v>224</v>
      </c>
      <c r="K53" s="60" t="s">
        <v>597</v>
      </c>
    </row>
    <row r="54" spans="1:14" s="7" customFormat="1" ht="30" customHeight="1" x14ac:dyDescent="0.3">
      <c r="A54" s="7" t="s">
        <v>760</v>
      </c>
      <c r="B54" s="114" t="str">
        <f t="shared" si="0"/>
        <v>(지투)노인맞춤형주거지원소통하는 복지센터조촌동451-4572주거관리,실내 외 횐경 정리정돈(청소),수납정리,방역주거관리, 간단한 수리교체, 실내 외 환경 정리정돈, 청소, 수납정리, 방역, 벌레퇴치 지역사회서비스투자사업신촌2길 10, 103호(조촌동)</v>
      </c>
      <c r="C54" s="36">
        <f t="shared" si="1"/>
        <v>51</v>
      </c>
      <c r="D54" s="133" t="s">
        <v>219</v>
      </c>
      <c r="E54" s="81">
        <v>2</v>
      </c>
      <c r="F54" s="86" t="s">
        <v>280</v>
      </c>
      <c r="G54" s="27" t="s">
        <v>281</v>
      </c>
      <c r="H54" s="106" t="s">
        <v>28</v>
      </c>
      <c r="I54" s="47" t="s">
        <v>282</v>
      </c>
      <c r="J54" s="59" t="s">
        <v>462</v>
      </c>
      <c r="K54" s="60" t="s">
        <v>598</v>
      </c>
    </row>
    <row r="55" spans="1:14" s="7" customFormat="1" ht="30" customHeight="1" x14ac:dyDescent="0.3">
      <c r="A55" s="7" t="s">
        <v>761</v>
      </c>
      <c r="B55" s="114" t="str">
        <f t="shared" si="0"/>
        <v>(지투)노인문화여가토탈협동조합 늘 배움터성산면446-5632과거회상, 정서지원, 건강관리, 문화여가자서전, 푸드테라피, 과거회상, 정서지원, 건강관리, 문화여가, 노인여가생활 지역사회서비스투자사업성산면 동군산로 31-2, 102호</v>
      </c>
      <c r="C55" s="36">
        <f t="shared" si="1"/>
        <v>52</v>
      </c>
      <c r="D55" s="105" t="s">
        <v>31</v>
      </c>
      <c r="E55" s="6">
        <v>1</v>
      </c>
      <c r="F55" s="85" t="s">
        <v>314</v>
      </c>
      <c r="G55" s="5" t="s">
        <v>315</v>
      </c>
      <c r="H55" s="101" t="s">
        <v>258</v>
      </c>
      <c r="I55" s="43" t="s">
        <v>316</v>
      </c>
      <c r="J55" s="91" t="s">
        <v>365</v>
      </c>
      <c r="K55" s="92" t="s">
        <v>599</v>
      </c>
    </row>
    <row r="56" spans="1:14" s="7" customFormat="1" ht="30" customHeight="1" x14ac:dyDescent="0.3">
      <c r="A56" s="7" t="s">
        <v>762</v>
      </c>
      <c r="B56" s="114" t="str">
        <f t="shared" si="0"/>
        <v>(지투)노인문화여가토탈소통하는 복지센터조촌동451-4572정서지원,운동,문화여가치매예방, 정서지원, 노인운동 ,문화여가활동, 소통, 힐링, 노인건강 노인 여가, 노인여가생활 지역사회서비스투자사업신촌2길 10, 103호(조촌동)</v>
      </c>
      <c r="C56" s="36">
        <f t="shared" si="1"/>
        <v>53</v>
      </c>
      <c r="D56" s="105" t="s">
        <v>31</v>
      </c>
      <c r="E56" s="6">
        <v>2</v>
      </c>
      <c r="F56" s="85" t="s">
        <v>280</v>
      </c>
      <c r="G56" s="5" t="s">
        <v>281</v>
      </c>
      <c r="H56" s="101" t="s">
        <v>28</v>
      </c>
      <c r="I56" s="43" t="s">
        <v>282</v>
      </c>
      <c r="J56" s="91" t="s">
        <v>461</v>
      </c>
      <c r="K56" s="92" t="s">
        <v>600</v>
      </c>
    </row>
    <row r="57" spans="1:14" s="7" customFormat="1" ht="30" customHeight="1" x14ac:dyDescent="0.3">
      <c r="A57" s="7" t="s">
        <v>763</v>
      </c>
      <c r="B57" s="114" t="str">
        <f t="shared" si="0"/>
        <v>(지투)노인문화여가토탈한국진로코칭센터조촌동451-7907치매예방, 정서지원, 문화여가증진, 건강관리노인요가, 원예치료, 실버체조, 스토리텔링치료, 계절여행, 맛집투어, 삶 속의 문화 노인여가생활 지역사회서비스투자사업번영로 197 (조촌동)</v>
      </c>
      <c r="C57" s="36">
        <f t="shared" si="1"/>
        <v>54</v>
      </c>
      <c r="D57" s="105" t="s">
        <v>31</v>
      </c>
      <c r="E57" s="6">
        <v>3</v>
      </c>
      <c r="F57" s="85" t="s">
        <v>367</v>
      </c>
      <c r="G57" s="5" t="s">
        <v>368</v>
      </c>
      <c r="H57" s="101" t="s">
        <v>28</v>
      </c>
      <c r="I57" s="43" t="s">
        <v>369</v>
      </c>
      <c r="J57" s="91" t="s">
        <v>370</v>
      </c>
      <c r="K57" s="92" t="s">
        <v>601</v>
      </c>
    </row>
    <row r="58" spans="1:14" s="7" customFormat="1" ht="30" customHeight="1" x14ac:dyDescent="0.3">
      <c r="A58" s="7" t="s">
        <v>764</v>
      </c>
      <c r="B58" s="114" t="str">
        <f t="shared" si="0"/>
        <v>(지투)노인문화여가토탈(사) 한누리월명동443-1005노인문화여가토탈서비스건강관리, 치매예방, 정서지원 및 문화여가 증진 서비스 노인여가생활 지역사회서비스투자사업중정 1길 3, 2층(중앙로1가)</v>
      </c>
      <c r="C58" s="36">
        <f t="shared" si="1"/>
        <v>55</v>
      </c>
      <c r="D58" s="105" t="s">
        <v>31</v>
      </c>
      <c r="E58" s="6">
        <v>4</v>
      </c>
      <c r="F58" s="85" t="s">
        <v>371</v>
      </c>
      <c r="G58" s="5" t="s">
        <v>372</v>
      </c>
      <c r="H58" s="101" t="s">
        <v>14</v>
      </c>
      <c r="I58" s="43" t="s">
        <v>373</v>
      </c>
      <c r="J58" s="91" t="s">
        <v>374</v>
      </c>
      <c r="K58" s="92" t="s">
        <v>602</v>
      </c>
    </row>
    <row r="59" spans="1:14" s="7" customFormat="1" ht="30" customHeight="1" x14ac:dyDescent="0.3">
      <c r="A59" s="7" t="s">
        <v>765</v>
      </c>
      <c r="B59" s="114" t="str">
        <f t="shared" si="0"/>
        <v>(지투)노인문화여가토탈군산마음봄날심리상담센터나운2동911-7199신바람건강체조, 건강워킹, 한의원방문, 문화여가체험활동, 정서활동신체활동, 건강증진, 치매예방, 한방진료, 정서안정, 자기관리, 삶의질 향상  노인여가생활 지역사회서비스투자사업나운로 61, 4층 401호(나운동)</v>
      </c>
      <c r="C59" s="36">
        <f t="shared" si="1"/>
        <v>56</v>
      </c>
      <c r="D59" s="105" t="s">
        <v>31</v>
      </c>
      <c r="E59" s="6">
        <v>5</v>
      </c>
      <c r="F59" s="33" t="s">
        <v>228</v>
      </c>
      <c r="G59" s="34" t="s">
        <v>229</v>
      </c>
      <c r="H59" s="101" t="s">
        <v>458</v>
      </c>
      <c r="I59" s="50" t="s">
        <v>230</v>
      </c>
      <c r="J59" s="67" t="s">
        <v>375</v>
      </c>
      <c r="K59" s="68" t="s">
        <v>603</v>
      </c>
    </row>
    <row r="60" spans="1:14" s="7" customFormat="1" ht="30" customHeight="1" x14ac:dyDescent="0.3">
      <c r="A60" s="7" t="s">
        <v>766</v>
      </c>
      <c r="B60" s="114" t="str">
        <f t="shared" si="0"/>
        <v>(지투)노인문화여가토탈100세 건강나운3동468-5016치매예방운동, 뇌건강, 노인심리지원, 문화체험, 웃음치료치매예방운동, 뇌건강, 노인심리지원, 문화체험, 웃음치료 노인여가생활 지역사회서비스투자사업황룡로 57(미룡동)</v>
      </c>
      <c r="C60" s="36">
        <f t="shared" si="1"/>
        <v>57</v>
      </c>
      <c r="D60" s="105" t="s">
        <v>31</v>
      </c>
      <c r="E60" s="6">
        <v>6</v>
      </c>
      <c r="F60" s="85" t="s">
        <v>32</v>
      </c>
      <c r="G60" s="34" t="s">
        <v>33</v>
      </c>
      <c r="H60" s="101" t="s">
        <v>34</v>
      </c>
      <c r="I60" s="50" t="s">
        <v>35</v>
      </c>
      <c r="J60" s="67" t="s">
        <v>36</v>
      </c>
      <c r="K60" s="68" t="s">
        <v>604</v>
      </c>
    </row>
    <row r="61" spans="1:14" s="7" customFormat="1" ht="30" customHeight="1" x14ac:dyDescent="0.3">
      <c r="A61" s="7" t="s">
        <v>767</v>
      </c>
      <c r="B61" s="114" t="str">
        <f t="shared" si="0"/>
        <v>(지투)노인문화여가토탈유순정에어로빅흥남동465-1410사회공헌연계, 치매예방, 정서지원, 건강관리, 문화여가 증진자원봉사, 소근육운동, 음악재활, 건강체조, 영화관람, 지역축제 참여 노인여가생활 지역사회서비스투자사업서흥2길 57, 3층(서흥남동)</v>
      </c>
      <c r="C61" s="36">
        <f t="shared" si="1"/>
        <v>58</v>
      </c>
      <c r="D61" s="105" t="s">
        <v>31</v>
      </c>
      <c r="E61" s="6">
        <v>7</v>
      </c>
      <c r="F61" s="85" t="s">
        <v>276</v>
      </c>
      <c r="G61" s="5" t="s">
        <v>277</v>
      </c>
      <c r="H61" s="101" t="s">
        <v>195</v>
      </c>
      <c r="I61" s="43" t="s">
        <v>278</v>
      </c>
      <c r="J61" s="91" t="s">
        <v>381</v>
      </c>
      <c r="K61" s="92" t="s">
        <v>605</v>
      </c>
    </row>
    <row r="62" spans="1:14" s="7" customFormat="1" ht="30" customHeight="1" x14ac:dyDescent="0.3">
      <c r="A62" s="7" t="s">
        <v>768</v>
      </c>
      <c r="B62" s="114" t="str">
        <f t="shared" si="0"/>
        <v>(지투)모두의힐링농장서비스깐치멀맛집(깐치멀식생활체험관)성산면453-7759스트레스 관리, 심리안정, 치유농장,푸드테라피지역사회서비스, 치유농업, 자연친화, 식물, 체험 지역사회서비스투자사업성산면 깐치멀 1길 27</v>
      </c>
      <c r="C62" s="36">
        <f t="shared" si="1"/>
        <v>59</v>
      </c>
      <c r="D62" s="133" t="s">
        <v>410</v>
      </c>
      <c r="E62" s="81">
        <v>1</v>
      </c>
      <c r="F62" s="86" t="s">
        <v>411</v>
      </c>
      <c r="G62" s="1" t="s">
        <v>412</v>
      </c>
      <c r="H62" s="106" t="s">
        <v>258</v>
      </c>
      <c r="I62" s="44" t="s">
        <v>413</v>
      </c>
      <c r="J62" s="93" t="s">
        <v>414</v>
      </c>
      <c r="K62" s="94" t="s">
        <v>673</v>
      </c>
      <c r="N62" s="8"/>
    </row>
    <row r="63" spans="1:14" s="7" customFormat="1" ht="30" customHeight="1" x14ac:dyDescent="0.3">
      <c r="A63" s="7" t="s">
        <v>769</v>
      </c>
      <c r="B63" s="114" t="str">
        <f t="shared" si="0"/>
        <v>(지투)모두의힐링농장서비스주식회사 만나옥구읍464-7897치유농업 기반 정서지원, 원예활동 및 식물돌봄, 농촌자원 활용 체험활동, 가족관계 형성지원, 사회성 향상활동치유농업, 식물돌봄, 원예활동, 농촌체험, 정서안정, 사회성향상, 가족관계지원 지역사회서비스투자사업옥구읍 오곡길 29-18</v>
      </c>
      <c r="C63" s="36">
        <f t="shared" si="1"/>
        <v>60</v>
      </c>
      <c r="D63" s="133" t="s">
        <v>410</v>
      </c>
      <c r="E63" s="81">
        <v>2</v>
      </c>
      <c r="F63" s="86" t="s">
        <v>415</v>
      </c>
      <c r="G63" s="1" t="s">
        <v>416</v>
      </c>
      <c r="H63" s="106" t="s">
        <v>417</v>
      </c>
      <c r="I63" s="44" t="s">
        <v>418</v>
      </c>
      <c r="J63" s="93" t="s">
        <v>419</v>
      </c>
      <c r="K63" s="94" t="s">
        <v>606</v>
      </c>
      <c r="N63" s="8"/>
    </row>
    <row r="64" spans="1:14" s="7" customFormat="1" ht="30" customHeight="1" x14ac:dyDescent="0.3">
      <c r="A64" s="7" t="s">
        <v>770</v>
      </c>
      <c r="B64" s="114" t="str">
        <f t="shared" si="0"/>
        <v>(지투)성인심리지원본 심리상담센터수송동465-2592성인심리지원서비스성인심리상담, 돌봄필요 청.중장년 지역사회서비스투자사업축동안3길 24, 201호(수송동)</v>
      </c>
      <c r="C64" s="36">
        <f t="shared" si="1"/>
        <v>61</v>
      </c>
      <c r="D64" s="109" t="s">
        <v>147</v>
      </c>
      <c r="E64" s="108">
        <v>1</v>
      </c>
      <c r="F64" s="33" t="s">
        <v>397</v>
      </c>
      <c r="G64" s="34" t="s">
        <v>398</v>
      </c>
      <c r="H64" s="101" t="s">
        <v>23</v>
      </c>
      <c r="I64" s="50" t="s">
        <v>399</v>
      </c>
      <c r="J64" s="67" t="s">
        <v>675</v>
      </c>
      <c r="K64" s="68" t="s">
        <v>607</v>
      </c>
      <c r="N64" s="24"/>
    </row>
    <row r="65" spans="1:14" s="7" customFormat="1" ht="30" customHeight="1" x14ac:dyDescent="0.3">
      <c r="A65" s="7" t="s">
        <v>771</v>
      </c>
      <c r="B65" s="114" t="str">
        <f t="shared" si="0"/>
        <v>(지투)성인심리지원군산예술심리치료연구소수송동468-8396통합예술심리치료,통합예술감각치료심리치료, 심리상담, 미술치료, 음악치료, 행동치료, 인지행동치료 지역사회서비스투자사업수송남로 20, 5층(수송동, 뉴그린빌딩)</v>
      </c>
      <c r="C65" s="36">
        <f t="shared" si="1"/>
        <v>62</v>
      </c>
      <c r="D65" s="109" t="s">
        <v>147</v>
      </c>
      <c r="E65" s="108">
        <v>2</v>
      </c>
      <c r="F65" s="85" t="s">
        <v>48</v>
      </c>
      <c r="G65" s="5" t="s">
        <v>49</v>
      </c>
      <c r="H65" s="101" t="s">
        <v>23</v>
      </c>
      <c r="I65" s="43" t="s">
        <v>50</v>
      </c>
      <c r="J65" s="91" t="s">
        <v>150</v>
      </c>
      <c r="K65" s="92" t="s">
        <v>608</v>
      </c>
      <c r="N65" s="24"/>
    </row>
    <row r="66" spans="1:14" s="7" customFormat="1" ht="30" customHeight="1" x14ac:dyDescent="0.3">
      <c r="A66" s="7" t="s">
        <v>772</v>
      </c>
      <c r="B66" s="114" t="str">
        <f t="shared" si="0"/>
        <v>(지투)성인심리지원군산아동청소년가족상담비전센터수송동468-3075심리상담 치료, 음악치료, 미술치료, 독서치료, 놀이아동 청소년 심리상담, 심리치료, ADHD, 문제행동, 심리안정, 진로상담, 가족치료수송안1길 15-4, 1층 103호(수송동)</v>
      </c>
      <c r="C66" s="36">
        <f t="shared" si="1"/>
        <v>63</v>
      </c>
      <c r="D66" s="109" t="s">
        <v>147</v>
      </c>
      <c r="E66" s="108">
        <v>3</v>
      </c>
      <c r="F66" s="85" t="s">
        <v>225</v>
      </c>
      <c r="G66" s="5" t="s">
        <v>226</v>
      </c>
      <c r="H66" s="101" t="s">
        <v>23</v>
      </c>
      <c r="I66" s="43" t="s">
        <v>227</v>
      </c>
      <c r="J66" s="91" t="s">
        <v>874</v>
      </c>
      <c r="K66" s="92" t="s">
        <v>875</v>
      </c>
      <c r="N66" s="24"/>
    </row>
    <row r="67" spans="1:14" s="7" customFormat="1" ht="30" customHeight="1" x14ac:dyDescent="0.3">
      <c r="A67" s="7" t="s">
        <v>773</v>
      </c>
      <c r="B67" s="114" t="str">
        <f t="shared" si="0"/>
        <v>(지투)성인심리지원맘투맘심리상담센터나운2동070-8833-62351.종합심리검사 2.정서회복프로그램 3.양육코칭프로그램 4.부부관계회복프로그램 5.대인관계향상프로그램 6.인지정서행동치료심리평가,심리치료,정서회복,대인관계성향상,미술치료,인지치료 지역사회서비스투자사업나운5길 46, 2층 (나운동)</v>
      </c>
      <c r="C67" s="36">
        <f t="shared" si="1"/>
        <v>64</v>
      </c>
      <c r="D67" s="109" t="s">
        <v>147</v>
      </c>
      <c r="E67" s="108">
        <v>4</v>
      </c>
      <c r="F67" s="85" t="s">
        <v>208</v>
      </c>
      <c r="G67" s="5" t="s">
        <v>209</v>
      </c>
      <c r="H67" s="101" t="s">
        <v>458</v>
      </c>
      <c r="I67" s="43" t="s">
        <v>210</v>
      </c>
      <c r="J67" s="91" t="s">
        <v>481</v>
      </c>
      <c r="K67" s="92" t="s">
        <v>609</v>
      </c>
      <c r="N67" s="24"/>
    </row>
    <row r="68" spans="1:14" s="7" customFormat="1" ht="30" customHeight="1" x14ac:dyDescent="0.3">
      <c r="A68" s="7" t="s">
        <v>774</v>
      </c>
      <c r="B68" s="114" t="str">
        <f t="shared" si="0"/>
        <v>(지투)성인심리지원군산마음봄날심리상담센터나운2동911-7199 정서조절 및 스트레스 관리, 자기이해 및 자존감 향상, 대인관계 및 의사소통 향상삶의 의미 및 성장, 감정조절, 스트레스 대처, 자기이해, 자존감 향상, 간강한 대인관계와 의사소통능력향상 지역사회서비스투자사업나운로 61, 4층 401호(나운동)</v>
      </c>
      <c r="C68" s="36">
        <f t="shared" si="1"/>
        <v>65</v>
      </c>
      <c r="D68" s="109" t="s">
        <v>147</v>
      </c>
      <c r="E68" s="108">
        <v>5</v>
      </c>
      <c r="F68" s="33" t="s">
        <v>228</v>
      </c>
      <c r="G68" s="34" t="s">
        <v>229</v>
      </c>
      <c r="H68" s="101" t="s">
        <v>458</v>
      </c>
      <c r="I68" s="50" t="s">
        <v>230</v>
      </c>
      <c r="J68" s="67" t="s">
        <v>400</v>
      </c>
      <c r="K68" s="68" t="s">
        <v>610</v>
      </c>
      <c r="N68" s="24"/>
    </row>
    <row r="69" spans="1:14" s="7" customFormat="1" ht="30" customHeight="1" x14ac:dyDescent="0.3">
      <c r="A69" s="7" t="s">
        <v>775</v>
      </c>
      <c r="B69" s="114" t="str">
        <f t="shared" ref="B69:B132" si="2">D69&amp;F69&amp;H69&amp;I69&amp;J69&amp;K69&amp;G69</f>
        <v>(지투)성인심리지원군산모래놀이심리상담센터협동조합나운3동469-4629모래놀이심리치료, 무의식 탐색, 개성화, 자기이해, 상징치료모래놀이심리치료, 무의식 탐색, 개성화, 자기이해, 상징치료 지역사회서비스투자사업대학로 558, 210호(군산대학교 두드림센터)</v>
      </c>
      <c r="C69" s="36">
        <f t="shared" ref="C69:C132" si="3">ROW(C68)-2</f>
        <v>66</v>
      </c>
      <c r="D69" s="109" t="s">
        <v>147</v>
      </c>
      <c r="E69" s="108">
        <v>6</v>
      </c>
      <c r="F69" s="30" t="s">
        <v>98</v>
      </c>
      <c r="G69" s="140" t="s">
        <v>99</v>
      </c>
      <c r="H69" s="101" t="s">
        <v>34</v>
      </c>
      <c r="I69" s="49" t="s">
        <v>100</v>
      </c>
      <c r="J69" s="63" t="s">
        <v>148</v>
      </c>
      <c r="K69" s="144" t="s">
        <v>611</v>
      </c>
    </row>
    <row r="70" spans="1:14" s="7" customFormat="1" ht="30" customHeight="1" x14ac:dyDescent="0.3">
      <c r="A70" s="7" t="s">
        <v>776</v>
      </c>
      <c r="B70" s="114" t="str">
        <f t="shared" si="2"/>
        <v>(지투)성인심리지원아이전북심리상담발달연구소수송동466-8322심리치료,미술치료성인심리,바우처,미술치료,심리치료,심리상담 지역사회서비스투자사업축동1길 7, 4층(수송동, 성우빌빙)</v>
      </c>
      <c r="C70" s="36">
        <f t="shared" si="3"/>
        <v>67</v>
      </c>
      <c r="D70" s="109" t="s">
        <v>147</v>
      </c>
      <c r="E70" s="108">
        <v>7</v>
      </c>
      <c r="F70" s="30" t="s">
        <v>328</v>
      </c>
      <c r="G70" s="140" t="s">
        <v>333</v>
      </c>
      <c r="H70" s="101" t="s">
        <v>23</v>
      </c>
      <c r="I70" s="49" t="s">
        <v>330</v>
      </c>
      <c r="J70" s="63" t="s">
        <v>366</v>
      </c>
      <c r="K70" s="144" t="s">
        <v>612</v>
      </c>
    </row>
    <row r="71" spans="1:14" s="7" customFormat="1" ht="30" customHeight="1" x14ac:dyDescent="0.3">
      <c r="A71" s="7" t="s">
        <v>777</v>
      </c>
      <c r="B71" s="114" t="str">
        <f t="shared" si="2"/>
        <v>(지투)성인심리지원초록숲인지언어심리상담센터나운1동465-9999성인심리상담성인ADHD, 우울, 불안, 부부상담, 풀배터리 검사대학로 245, 2층 202호(나운동, 라파빌딩)</v>
      </c>
      <c r="C71" s="36">
        <f t="shared" si="3"/>
        <v>68</v>
      </c>
      <c r="D71" s="109" t="s">
        <v>147</v>
      </c>
      <c r="E71" s="108">
        <v>8</v>
      </c>
      <c r="F71" s="30" t="s">
        <v>62</v>
      </c>
      <c r="G71" s="140" t="s">
        <v>63</v>
      </c>
      <c r="H71" s="101" t="s">
        <v>457</v>
      </c>
      <c r="I71" s="49" t="s">
        <v>64</v>
      </c>
      <c r="J71" s="63" t="s">
        <v>404</v>
      </c>
      <c r="K71" s="144" t="s">
        <v>707</v>
      </c>
      <c r="N71" s="24"/>
    </row>
    <row r="72" spans="1:14" s="7" customFormat="1" ht="30" customHeight="1" x14ac:dyDescent="0.3">
      <c r="A72" s="7" t="s">
        <v>778</v>
      </c>
      <c r="B72" s="114" t="str">
        <f t="shared" si="2"/>
        <v>(지투)성인심리지원우리봄심리상담센터나운2동242-4192성인심리지원서비스성인심리, 심리상담 지역사회서비스투자사업공단대로 396, 3층B(나운동, 고려빌딩)</v>
      </c>
      <c r="C72" s="36">
        <f t="shared" si="3"/>
        <v>69</v>
      </c>
      <c r="D72" s="107" t="s">
        <v>147</v>
      </c>
      <c r="E72" s="135">
        <v>9</v>
      </c>
      <c r="F72" s="85" t="s">
        <v>112</v>
      </c>
      <c r="G72" s="5" t="s">
        <v>382</v>
      </c>
      <c r="H72" s="101" t="s">
        <v>458</v>
      </c>
      <c r="I72" s="43" t="s">
        <v>114</v>
      </c>
      <c r="J72" s="91" t="s">
        <v>470</v>
      </c>
      <c r="K72" s="92" t="s">
        <v>613</v>
      </c>
      <c r="N72" s="8"/>
    </row>
    <row r="73" spans="1:14" s="7" customFormat="1" ht="30" customHeight="1" x14ac:dyDescent="0.3">
      <c r="A73" s="7" t="s">
        <v>779</v>
      </c>
      <c r="B73" s="114" t="str">
        <f t="shared" si="2"/>
        <v>(지투)성인심리지원아름드리심리상담센터조촌동446-5413성인심리지원서비스성인심리, 심리지원, 스트레스관리 지역사회서비스투자사업번영로 72(경장동)</v>
      </c>
      <c r="C73" s="36">
        <f t="shared" si="3"/>
        <v>70</v>
      </c>
      <c r="D73" s="107" t="s">
        <v>147</v>
      </c>
      <c r="E73" s="108">
        <v>10</v>
      </c>
      <c r="F73" s="85" t="s">
        <v>304</v>
      </c>
      <c r="G73" s="5" t="s">
        <v>305</v>
      </c>
      <c r="H73" s="101" t="s">
        <v>28</v>
      </c>
      <c r="I73" s="42" t="s">
        <v>162</v>
      </c>
      <c r="J73" s="56" t="s">
        <v>470</v>
      </c>
      <c r="K73" s="57" t="s">
        <v>614</v>
      </c>
    </row>
    <row r="74" spans="1:14" s="7" customFormat="1" ht="30" customHeight="1" x14ac:dyDescent="0.3">
      <c r="A74" s="7" t="s">
        <v>780</v>
      </c>
      <c r="B74" s="114" t="str">
        <f t="shared" si="2"/>
        <v>(지투)성인심리지원필레오심리상담센터수송동063-466-1325성인심리, 미술치료정서 지원 상담,  지역사회서비스투자사업신지길 12(지곡동)</v>
      </c>
      <c r="C74" s="36">
        <f t="shared" si="3"/>
        <v>71</v>
      </c>
      <c r="D74" s="107" t="s">
        <v>147</v>
      </c>
      <c r="E74" s="108">
        <v>11</v>
      </c>
      <c r="F74" s="85" t="s">
        <v>343</v>
      </c>
      <c r="G74" s="5" t="s">
        <v>344</v>
      </c>
      <c r="H74" s="101" t="s">
        <v>23</v>
      </c>
      <c r="I74" s="42" t="s">
        <v>345</v>
      </c>
      <c r="J74" s="98" t="s">
        <v>409</v>
      </c>
      <c r="K74" s="99" t="s">
        <v>615</v>
      </c>
    </row>
    <row r="75" spans="1:14" s="7" customFormat="1" ht="30" customHeight="1" x14ac:dyDescent="0.3">
      <c r="A75" s="7" t="s">
        <v>781</v>
      </c>
      <c r="B75" s="114" t="str">
        <f t="shared" si="2"/>
        <v>(지투)스포츠활동건강관리아이드림운동발달연구소나운2동465-1774스포츠활동서비스, 영양교육, 스포츠활동부가서비스스포츠활동, 비만해소, 체력증진, 자아존중감, (장애)아동 스포츠활동 지역사회서비스투자사업나운로 13, 2층(나운동)</v>
      </c>
      <c r="C75" s="36">
        <f t="shared" si="3"/>
        <v>72</v>
      </c>
      <c r="D75" s="106" t="s">
        <v>354</v>
      </c>
      <c r="E75" s="19">
        <v>1</v>
      </c>
      <c r="F75" s="84" t="s">
        <v>122</v>
      </c>
      <c r="G75" s="1" t="s">
        <v>123</v>
      </c>
      <c r="H75" s="106" t="s">
        <v>458</v>
      </c>
      <c r="I75" s="44" t="s">
        <v>124</v>
      </c>
      <c r="J75" s="93" t="s">
        <v>355</v>
      </c>
      <c r="K75" s="94" t="s">
        <v>616</v>
      </c>
    </row>
    <row r="76" spans="1:14" s="7" customFormat="1" ht="30" customHeight="1" x14ac:dyDescent="0.3">
      <c r="A76" s="7" t="s">
        <v>782</v>
      </c>
      <c r="B76" s="114" t="str">
        <f t="shared" si="2"/>
        <v>(지투)스포츠활동건강관리사람과사람들나운1동471-3855 스포츠체험, 뉴 스포츠, 힙합댄스, 축구, 태권도지역사회서비스, 아동청소년, 스포츠체험, 뉴 스포츠, 힙합댄스, 축구, 태권도 지역사회서비스투자사업상나운로 12, 2층(나운동)</v>
      </c>
      <c r="C76" s="36">
        <f t="shared" si="3"/>
        <v>73</v>
      </c>
      <c r="D76" s="106" t="s">
        <v>354</v>
      </c>
      <c r="E76" s="19">
        <v>2</v>
      </c>
      <c r="F76" s="84" t="s">
        <v>356</v>
      </c>
      <c r="G76" s="1" t="s">
        <v>357</v>
      </c>
      <c r="H76" s="106" t="s">
        <v>457</v>
      </c>
      <c r="I76" s="44" t="s">
        <v>358</v>
      </c>
      <c r="J76" s="93" t="s">
        <v>359</v>
      </c>
      <c r="K76" s="94" t="s">
        <v>617</v>
      </c>
    </row>
    <row r="77" spans="1:14" s="7" customFormat="1" ht="30" customHeight="1" x14ac:dyDescent="0.3">
      <c r="A77" s="7" t="s">
        <v>783</v>
      </c>
      <c r="B77" s="114" t="str">
        <f t="shared" si="2"/>
        <v>(지투)스포츠활동건강관리사회적협동조합드림허브군산에프에스개정동461-7400축구,농구,인라인,양궁,뉴스포츠지역사회서비스투자사업, 스포츠활동건강광리서비스, 유소년, 청소년, 스포츠활동, 동개정길 20(개정동)</v>
      </c>
      <c r="C77" s="36">
        <f t="shared" si="3"/>
        <v>74</v>
      </c>
      <c r="D77" s="100" t="s">
        <v>354</v>
      </c>
      <c r="E77" s="19">
        <v>3</v>
      </c>
      <c r="F77" s="84" t="s">
        <v>360</v>
      </c>
      <c r="G77" s="1" t="s">
        <v>361</v>
      </c>
      <c r="H77" s="106" t="s">
        <v>362</v>
      </c>
      <c r="I77" s="44" t="s">
        <v>363</v>
      </c>
      <c r="J77" s="93" t="s">
        <v>688</v>
      </c>
      <c r="K77" s="94" t="s">
        <v>689</v>
      </c>
    </row>
    <row r="78" spans="1:14" s="7" customFormat="1" ht="30" customHeight="1" x14ac:dyDescent="0.3">
      <c r="A78" s="7" t="s">
        <v>784</v>
      </c>
      <c r="B78" s="114" t="str">
        <f t="shared" si="2"/>
        <v>(지투)시각장애인안마서비스통증잡는백경안마원수송동468-1444안마바우처,자극요법,체형교정,물리치료,전신안마안마바우처,자극요법, 척추,관절,자세교정, 물리치료, 전신안마, 지역사회서비스투자사업월명로 233, 2층 204호 (수송동, 효원월드타워)</v>
      </c>
      <c r="C78" s="36">
        <f t="shared" si="3"/>
        <v>75</v>
      </c>
      <c r="D78" s="105" t="s">
        <v>77</v>
      </c>
      <c r="E78" s="6">
        <v>1</v>
      </c>
      <c r="F78" s="85" t="s">
        <v>288</v>
      </c>
      <c r="G78" s="182" t="s">
        <v>693</v>
      </c>
      <c r="H78" s="101" t="s">
        <v>23</v>
      </c>
      <c r="I78" s="43" t="s">
        <v>289</v>
      </c>
      <c r="J78" s="91" t="s">
        <v>694</v>
      </c>
      <c r="K78" s="92" t="s">
        <v>695</v>
      </c>
    </row>
    <row r="79" spans="1:14" s="7" customFormat="1" ht="30" customHeight="1" x14ac:dyDescent="0.3">
      <c r="A79" s="7" t="s">
        <v>785</v>
      </c>
      <c r="B79" s="114" t="str">
        <f t="shared" si="2"/>
        <v>(지투)시각장애인안마서비스제일경락안마원나운1동466-9980시각장애인안마바우처, 안마서비스안마, 안마원, 마사지, 경락, 지압, 안마바우처 지역사회서비스투자사업대학로 342, 811(나운동, 동아26빌딩)</v>
      </c>
      <c r="C79" s="36">
        <f t="shared" si="3"/>
        <v>76</v>
      </c>
      <c r="D79" s="105" t="s">
        <v>77</v>
      </c>
      <c r="E79" s="6">
        <v>2</v>
      </c>
      <c r="F79" s="85" t="s">
        <v>290</v>
      </c>
      <c r="G79" s="5" t="s">
        <v>291</v>
      </c>
      <c r="H79" s="101" t="s">
        <v>457</v>
      </c>
      <c r="I79" s="43" t="s">
        <v>292</v>
      </c>
      <c r="J79" s="91" t="s">
        <v>293</v>
      </c>
      <c r="K79" s="92" t="s">
        <v>618</v>
      </c>
    </row>
    <row r="80" spans="1:14" s="7" customFormat="1" ht="30" customHeight="1" x14ac:dyDescent="0.3">
      <c r="A80" s="7" t="s">
        <v>786</v>
      </c>
      <c r="B80" s="114" t="str">
        <f t="shared" si="2"/>
        <v>(지투)시각장애인안마서비스행복안마지압원흥남동465-9788①전신안마, ②찜질마사지, ③족욕발마사지시각장애안마, 안마바우처, 전신안마, 찜질, 발마사지, 혈액순환 지역사회서비스투자사업팔마로 77(서흥남동)</v>
      </c>
      <c r="C80" s="36">
        <f t="shared" si="3"/>
        <v>77</v>
      </c>
      <c r="D80" s="105" t="s">
        <v>77</v>
      </c>
      <c r="E80" s="6">
        <v>3</v>
      </c>
      <c r="F80" s="85" t="s">
        <v>294</v>
      </c>
      <c r="G80" s="5" t="s">
        <v>295</v>
      </c>
      <c r="H80" s="101" t="s">
        <v>195</v>
      </c>
      <c r="I80" s="43" t="s">
        <v>296</v>
      </c>
      <c r="J80" s="91" t="s">
        <v>297</v>
      </c>
      <c r="K80" s="92" t="s">
        <v>619</v>
      </c>
    </row>
    <row r="81" spans="1:14" s="7" customFormat="1" ht="30" customHeight="1" x14ac:dyDescent="0.3">
      <c r="A81" s="7" t="s">
        <v>787</v>
      </c>
      <c r="B81" s="114" t="str">
        <f t="shared" si="2"/>
        <v>(지투)시각장애인안마서비스건강회생안마원신풍동443-1331시각장애인안마서비스노인과장애인 전신안마. 마사지. 지압. 운돋요법. 자극요법 지역사회서비스투자사업나운로 4, 2층(문화동, 현대코아)</v>
      </c>
      <c r="C81" s="36">
        <f t="shared" si="3"/>
        <v>78</v>
      </c>
      <c r="D81" s="105" t="s">
        <v>77</v>
      </c>
      <c r="E81" s="6">
        <v>4</v>
      </c>
      <c r="F81" s="85" t="s">
        <v>298</v>
      </c>
      <c r="G81" s="5" t="s">
        <v>299</v>
      </c>
      <c r="H81" s="101" t="s">
        <v>68</v>
      </c>
      <c r="I81" s="43" t="s">
        <v>300</v>
      </c>
      <c r="J81" s="91" t="s">
        <v>301</v>
      </c>
      <c r="K81" s="92" t="s">
        <v>620</v>
      </c>
      <c r="M81" s="7" t="s">
        <v>702</v>
      </c>
    </row>
    <row r="82" spans="1:14" s="7" customFormat="1" ht="30" customHeight="1" x14ac:dyDescent="0.3">
      <c r="A82" s="7" t="s">
        <v>788</v>
      </c>
      <c r="B82" s="114" t="str">
        <f t="shared" si="2"/>
        <v>(지투)시각장애인안마서비스장진지압안마원수송동454-8151시각장애인 안마서비스      노인,  장애인 및 기타질환자    전신안마, 마사지, 지압, 발마사지,  운동요법, 자극요법, 체형교정미장14길 35, 301호(미장동)</v>
      </c>
      <c r="C82" s="36">
        <f t="shared" si="3"/>
        <v>79</v>
      </c>
      <c r="D82" s="105" t="s">
        <v>77</v>
      </c>
      <c r="E82" s="6">
        <v>5</v>
      </c>
      <c r="F82" s="85" t="s">
        <v>456</v>
      </c>
      <c r="G82" s="5" t="s">
        <v>302</v>
      </c>
      <c r="H82" s="101" t="s">
        <v>23</v>
      </c>
      <c r="I82" s="43" t="s">
        <v>303</v>
      </c>
      <c r="J82" s="91" t="s">
        <v>704</v>
      </c>
      <c r="K82" s="92" t="s">
        <v>709</v>
      </c>
      <c r="M82" s="185" t="s">
        <v>701</v>
      </c>
    </row>
    <row r="83" spans="1:14" s="7" customFormat="1" ht="30" customHeight="1" x14ac:dyDescent="0.3">
      <c r="A83" s="7" t="s">
        <v>789</v>
      </c>
      <c r="B83" s="114" t="str">
        <f t="shared" si="2"/>
        <v>(지투)시각장애인안마서비스건강안마원나운1동471-8575골격교정서비스, 8대수기요법, 추나, 견인, 도수골격교정, 추나, 견인, 도수, 요추·경추 교정, 안마바우처 지역사회서비스투자사업하나운안1길 8-3, 1층 (나운동)</v>
      </c>
      <c r="C83" s="36">
        <f t="shared" si="3"/>
        <v>80</v>
      </c>
      <c r="D83" s="36" t="s">
        <v>77</v>
      </c>
      <c r="E83" s="22">
        <v>6</v>
      </c>
      <c r="F83" s="82" t="s">
        <v>78</v>
      </c>
      <c r="G83" s="23" t="s">
        <v>79</v>
      </c>
      <c r="H83" s="101" t="s">
        <v>457</v>
      </c>
      <c r="I83" s="46" t="s">
        <v>80</v>
      </c>
      <c r="J83" s="64" t="s">
        <v>81</v>
      </c>
      <c r="K83" s="65" t="s">
        <v>703</v>
      </c>
      <c r="M83" s="185" t="s">
        <v>700</v>
      </c>
    </row>
    <row r="84" spans="1:14" s="7" customFormat="1" ht="30" customHeight="1" x14ac:dyDescent="0.3">
      <c r="A84" s="7" t="s">
        <v>790</v>
      </c>
      <c r="B84" s="114" t="str">
        <f t="shared" si="2"/>
        <v>(지투)아동정서발달지원센트럴심포니 오케스트라군산지부흥남동461-7075예술심리, 미술심리, 음악심리, 예술(바이올린, 플루트)지역사회투자서비스, 아동정서발달서비스, 예술심리, 클래식, 아동 및 청소년 지역사회서비스투자사업월명로 410(미원동)</v>
      </c>
      <c r="C84" s="36">
        <f t="shared" si="3"/>
        <v>81</v>
      </c>
      <c r="D84" s="106" t="s">
        <v>248</v>
      </c>
      <c r="E84" s="19">
        <v>1</v>
      </c>
      <c r="F84" s="84" t="s">
        <v>249</v>
      </c>
      <c r="G84" s="1" t="s">
        <v>250</v>
      </c>
      <c r="H84" s="106" t="s">
        <v>195</v>
      </c>
      <c r="I84" s="45" t="s">
        <v>251</v>
      </c>
      <c r="J84" s="93" t="s">
        <v>252</v>
      </c>
      <c r="K84" s="58" t="s">
        <v>621</v>
      </c>
    </row>
    <row r="85" spans="1:14" s="7" customFormat="1" ht="30" customHeight="1" x14ac:dyDescent="0.3">
      <c r="A85" s="7" t="s">
        <v>791</v>
      </c>
      <c r="B85" s="114" t="str">
        <f t="shared" si="2"/>
        <v>(지투)아동정서발달지원피터팬음악놀이치료센터나운2동464-9592언어발달, 발달지연, 아동심리, 부모코칭, 정신건강ADHD, 음악놀이 , 불안장애, 문제행동, 심리안정 지역사회서비스투자사업나운안 1길 19, 202호(나운동, G빌딩)</v>
      </c>
      <c r="C85" s="36">
        <f t="shared" si="3"/>
        <v>82</v>
      </c>
      <c r="D85" s="106" t="s">
        <v>248</v>
      </c>
      <c r="E85" s="138">
        <v>2</v>
      </c>
      <c r="F85" s="150" t="s">
        <v>102</v>
      </c>
      <c r="G85" s="141" t="s">
        <v>103</v>
      </c>
      <c r="H85" s="106" t="s">
        <v>458</v>
      </c>
      <c r="I85" s="45" t="s">
        <v>104</v>
      </c>
      <c r="J85" s="154" t="s">
        <v>105</v>
      </c>
      <c r="K85" s="147" t="s">
        <v>622</v>
      </c>
    </row>
    <row r="86" spans="1:14" s="7" customFormat="1" ht="30" customHeight="1" x14ac:dyDescent="0.3">
      <c r="A86" s="7" t="s">
        <v>792</v>
      </c>
      <c r="B86" s="114" t="str">
        <f t="shared" si="2"/>
        <v>(지투)아동정서발달지원아트심포니미성동462-7739제공자료없음제공자료없음 지역사회서비스투자사업공항로 250, 2층(산북동)</v>
      </c>
      <c r="C86" s="36">
        <f t="shared" si="3"/>
        <v>83</v>
      </c>
      <c r="D86" s="106" t="s">
        <v>248</v>
      </c>
      <c r="E86" s="19">
        <v>3</v>
      </c>
      <c r="F86" s="84" t="s">
        <v>376</v>
      </c>
      <c r="G86" s="1" t="s">
        <v>377</v>
      </c>
      <c r="H86" s="106" t="s">
        <v>378</v>
      </c>
      <c r="I86" s="44" t="s">
        <v>379</v>
      </c>
      <c r="J86" s="93" t="s">
        <v>380</v>
      </c>
      <c r="K86" s="94" t="s">
        <v>623</v>
      </c>
    </row>
    <row r="87" spans="1:14" s="7" customFormat="1" ht="30" customHeight="1" x14ac:dyDescent="0.3">
      <c r="A87" s="7" t="s">
        <v>793</v>
      </c>
      <c r="B87" s="114" t="str">
        <f t="shared" si="2"/>
        <v>(지투)아동정서발달지원문희예술심리상담소나운1동468-4180클래식 악기, 실용악기를 통한 또래관계증진심리검사, 예술치료, 인지기능향상, 상호작용향상, 또래관계향상 지역사회서비스투자사업대학로 305, 2층(나운동)</v>
      </c>
      <c r="C87" s="36">
        <f t="shared" si="3"/>
        <v>84</v>
      </c>
      <c r="D87" s="106" t="s">
        <v>248</v>
      </c>
      <c r="E87" s="19">
        <v>4</v>
      </c>
      <c r="F87" s="84" t="s">
        <v>242</v>
      </c>
      <c r="G87" s="1" t="s">
        <v>243</v>
      </c>
      <c r="H87" s="106" t="s">
        <v>457</v>
      </c>
      <c r="I87" s="44" t="s">
        <v>244</v>
      </c>
      <c r="J87" s="93" t="s">
        <v>253</v>
      </c>
      <c r="K87" s="94" t="s">
        <v>624</v>
      </c>
    </row>
    <row r="88" spans="1:14" s="7" customFormat="1" ht="30" customHeight="1" x14ac:dyDescent="0.3">
      <c r="A88" s="7" t="s">
        <v>794</v>
      </c>
      <c r="B88" s="114" t="str">
        <f t="shared" si="2"/>
        <v>(지투)아동정서발달지원사운드오브뮤직센터수송동461-3113미술심리(미술활동). 클래식악기(피아노), 음악심리, 사회성향상, 정서표현  
군산아동정서발달지원서비스, 미술활동, 악기(피아노), 자아존중감형성, 사회성발달, 정서발달, 아동 및 청소년, 지역사회서비스투자사업수송로 204, 4층(수송동, 전진빌딩)</v>
      </c>
      <c r="C88" s="36">
        <f t="shared" si="3"/>
        <v>85</v>
      </c>
      <c r="D88" s="106" t="s">
        <v>248</v>
      </c>
      <c r="E88" s="19">
        <v>5</v>
      </c>
      <c r="F88" s="84" t="s">
        <v>254</v>
      </c>
      <c r="G88" s="1" t="s">
        <v>205</v>
      </c>
      <c r="H88" s="106" t="s">
        <v>23</v>
      </c>
      <c r="I88" s="44" t="s">
        <v>255</v>
      </c>
      <c r="J88" s="183" t="s">
        <v>696</v>
      </c>
      <c r="K88" s="184" t="s">
        <v>697</v>
      </c>
    </row>
    <row r="89" spans="1:14" s="7" customFormat="1" ht="30" customHeight="1" x14ac:dyDescent="0.3">
      <c r="A89" s="7" t="s">
        <v>795</v>
      </c>
      <c r="B89" s="114" t="str">
        <f t="shared" si="2"/>
        <v>(지투)아동정서발달지원주식회사 바다음악앤놀이 마음연구소나운1동063-912-9127놀이치료, 음악치료, 미술치료, 발달재활,심리상담개인상담. 부모상담. 발달재활, 놀이치료, 음악치료, 미술치료, 재활사자격보유 지역사회서비스투자사업대학로 305, 3층(나운동)</v>
      </c>
      <c r="C89" s="36">
        <f t="shared" si="3"/>
        <v>86</v>
      </c>
      <c r="D89" s="106" t="s">
        <v>248</v>
      </c>
      <c r="E89" s="19">
        <v>6</v>
      </c>
      <c r="F89" s="84" t="s">
        <v>260</v>
      </c>
      <c r="G89" s="1" t="s">
        <v>261</v>
      </c>
      <c r="H89" s="106" t="s">
        <v>457</v>
      </c>
      <c r="I89" s="44" t="s">
        <v>262</v>
      </c>
      <c r="J89" s="93" t="s">
        <v>263</v>
      </c>
      <c r="K89" s="94" t="s">
        <v>625</v>
      </c>
    </row>
    <row r="90" spans="1:14" s="7" customFormat="1" ht="30" customHeight="1" x14ac:dyDescent="0.3">
      <c r="A90" s="7" t="s">
        <v>796</v>
      </c>
      <c r="B90" s="114" t="str">
        <f t="shared" si="2"/>
        <v>(지투)아동정서발달지원늘봄마음채움상담센터수송동462-9991정서조절,긍넝적행동강화,사회성향상,미술.음악활동아동정서발달서비스, 지역사회투자사업 지역사회서비스투자사업계산로87-6 제3층 302호(지곡동)</v>
      </c>
      <c r="C90" s="36">
        <f t="shared" si="3"/>
        <v>87</v>
      </c>
      <c r="D90" s="106" t="s">
        <v>248</v>
      </c>
      <c r="E90" s="19">
        <v>7</v>
      </c>
      <c r="F90" s="84" t="s">
        <v>264</v>
      </c>
      <c r="G90" s="1" t="s">
        <v>265</v>
      </c>
      <c r="H90" s="106" t="s">
        <v>23</v>
      </c>
      <c r="I90" s="44" t="s">
        <v>266</v>
      </c>
      <c r="J90" s="93" t="s">
        <v>267</v>
      </c>
      <c r="K90" s="94" t="s">
        <v>626</v>
      </c>
    </row>
    <row r="91" spans="1:14" s="7" customFormat="1" ht="30" customHeight="1" x14ac:dyDescent="0.3">
      <c r="A91" s="7" t="s">
        <v>797</v>
      </c>
      <c r="B91" s="114" t="str">
        <f t="shared" si="2"/>
        <v>(지투)아동정서발달지원비올른심포니수송동466-8445첼로수업, 바이올린수업, 정서수업. 합주수업첼로,바이올린, 정서, 악기합주 지역사회서비스투자사업수송로279, 3층 302호(미장동)</v>
      </c>
      <c r="C91" s="36">
        <f t="shared" si="3"/>
        <v>88</v>
      </c>
      <c r="D91" s="106" t="s">
        <v>248</v>
      </c>
      <c r="E91" s="19">
        <v>8</v>
      </c>
      <c r="F91" s="84" t="s">
        <v>268</v>
      </c>
      <c r="G91" s="1" t="s">
        <v>269</v>
      </c>
      <c r="H91" s="106" t="s">
        <v>23</v>
      </c>
      <c r="I91" s="44" t="s">
        <v>270</v>
      </c>
      <c r="J91" s="93" t="s">
        <v>271</v>
      </c>
      <c r="K91" s="94" t="s">
        <v>627</v>
      </c>
    </row>
    <row r="92" spans="1:14" s="7" customFormat="1" ht="30" customHeight="1" x14ac:dyDescent="0.3">
      <c r="A92" s="7" t="s">
        <v>798</v>
      </c>
      <c r="B92" s="114" t="str">
        <f t="shared" si="2"/>
        <v>(지투)아동정서발달지원그린아트독서클럽디오션센터조촌동442-9979미술활동, 정서표현, 사회성향상, 자아존중감향상, 전자피아노 미술, 감정표현, 창의성, 사회성, 자아존중감, 전자피아노, 정서발달 지역사회서비스투자사업궁포안2길 27, 401호(조촌동)</v>
      </c>
      <c r="C92" s="36">
        <f t="shared" si="3"/>
        <v>89</v>
      </c>
      <c r="D92" s="106" t="s">
        <v>248</v>
      </c>
      <c r="E92" s="19">
        <v>9</v>
      </c>
      <c r="F92" s="84" t="s">
        <v>272</v>
      </c>
      <c r="G92" s="1" t="s">
        <v>273</v>
      </c>
      <c r="H92" s="106" t="s">
        <v>28</v>
      </c>
      <c r="I92" s="44" t="s">
        <v>274</v>
      </c>
      <c r="J92" s="93" t="s">
        <v>698</v>
      </c>
      <c r="K92" s="94" t="s">
        <v>628</v>
      </c>
    </row>
    <row r="93" spans="1:14" s="7" customFormat="1" ht="30" customHeight="1" x14ac:dyDescent="0.3">
      <c r="A93" s="7" t="s">
        <v>799</v>
      </c>
      <c r="B93" s="114" t="str">
        <f t="shared" si="2"/>
        <v>(지투)아동청소년비전형성이룸나운2동452-2679
070-4206-2679자존감, 리더쉽, 진로탐색, 자기주도, 체험활동아동청소년비전형성서비스, 자존감형성, 리더십, 진로탐색 지역사회서비스투자사업수송로 86, 1동 203호(나운동)</v>
      </c>
      <c r="C93" s="36">
        <f t="shared" si="3"/>
        <v>90</v>
      </c>
      <c r="D93" s="36" t="s">
        <v>335</v>
      </c>
      <c r="E93" s="6">
        <v>1</v>
      </c>
      <c r="F93" s="85" t="s">
        <v>401</v>
      </c>
      <c r="G93" s="35" t="s">
        <v>402</v>
      </c>
      <c r="H93" s="101" t="s">
        <v>458</v>
      </c>
      <c r="I93" s="43" t="s">
        <v>403</v>
      </c>
      <c r="J93" s="91" t="s">
        <v>463</v>
      </c>
      <c r="K93" s="159" t="s">
        <v>629</v>
      </c>
      <c r="N93" s="24"/>
    </row>
    <row r="94" spans="1:14" s="7" customFormat="1" ht="30" customHeight="1" x14ac:dyDescent="0.3">
      <c r="A94" s="7" t="s">
        <v>800</v>
      </c>
      <c r="B94" s="114" t="str">
        <f t="shared" si="2"/>
        <v>(지투)아동청소년비전형성아티스군산수송동466-3900진로코칭,라이프코칭, 학습성장, 목표설정, 부모코칭역사체험, 과학체험, 4차산업체험, 인문사회체험, 교과서 체험 지역사회서비스투자사업수송로 204, 4층 (수송동, 전진빌딩)</v>
      </c>
      <c r="C94" s="36">
        <f t="shared" si="3"/>
        <v>91</v>
      </c>
      <c r="D94" s="36" t="s">
        <v>335</v>
      </c>
      <c r="E94" s="6">
        <v>2</v>
      </c>
      <c r="F94" s="85" t="s">
        <v>204</v>
      </c>
      <c r="G94" s="5" t="s">
        <v>336</v>
      </c>
      <c r="H94" s="101" t="s">
        <v>23</v>
      </c>
      <c r="I94" s="43" t="s">
        <v>206</v>
      </c>
      <c r="J94" s="91" t="s">
        <v>337</v>
      </c>
      <c r="K94" s="92" t="s">
        <v>630</v>
      </c>
    </row>
    <row r="95" spans="1:14" s="7" customFormat="1" ht="30" customHeight="1" x14ac:dyDescent="0.3">
      <c r="A95" s="7" t="s">
        <v>801</v>
      </c>
      <c r="B95" s="114" t="str">
        <f t="shared" si="2"/>
        <v>(지투)아동청소년비전형성지역을품는사회적협동조합중앙동445-1902자존감회복.진로탐색.라이프코칭.품성개발.인권교육직업탐색.감정카드.라이프플래너. 두뇌활용이해.성품카드만들기.인권포스터. 리더십배지만들기 지역사회서비스투자사업해망로 86, 1층(중동)</v>
      </c>
      <c r="C95" s="36">
        <f t="shared" si="3"/>
        <v>92</v>
      </c>
      <c r="D95" s="36" t="s">
        <v>335</v>
      </c>
      <c r="E95" s="6">
        <v>3</v>
      </c>
      <c r="F95" s="85" t="s">
        <v>405</v>
      </c>
      <c r="G95" s="5" t="s">
        <v>406</v>
      </c>
      <c r="H95" s="101" t="s">
        <v>19</v>
      </c>
      <c r="I95" s="43" t="s">
        <v>407</v>
      </c>
      <c r="J95" s="91" t="s">
        <v>408</v>
      </c>
      <c r="K95" s="92" t="s">
        <v>631</v>
      </c>
      <c r="N95" s="24"/>
    </row>
    <row r="96" spans="1:14" s="7" customFormat="1" ht="30" customHeight="1" x14ac:dyDescent="0.3">
      <c r="A96" s="7" t="s">
        <v>802</v>
      </c>
      <c r="B96" s="114" t="str">
        <f t="shared" si="2"/>
        <v>(지투)아동청소년비전형성(사)한국문화예술교육연구원군산지부나운3동732-9261역사교육,진로탐색,리더쉽함양,
라이프코칭,역사체험프로그램인물탐구,역사인물,직업탐구,체험탐구,체험활동,분야별직업,문화유산 지역사회서비스투자사업대학로 600,전북사회경제혁신타운 413호(신관동)</v>
      </c>
      <c r="C96" s="36">
        <f t="shared" si="3"/>
        <v>93</v>
      </c>
      <c r="D96" s="36" t="s">
        <v>335</v>
      </c>
      <c r="E96" s="6">
        <v>4</v>
      </c>
      <c r="F96" s="85" t="s">
        <v>339</v>
      </c>
      <c r="G96" s="5" t="s">
        <v>340</v>
      </c>
      <c r="H96" s="101" t="s">
        <v>34</v>
      </c>
      <c r="I96" s="43" t="s">
        <v>341</v>
      </c>
      <c r="J96" s="91" t="s">
        <v>342</v>
      </c>
      <c r="K96" s="92" t="s">
        <v>632</v>
      </c>
    </row>
    <row r="97" spans="1:14" s="7" customFormat="1" ht="30" customHeight="1" x14ac:dyDescent="0.3">
      <c r="A97" s="7" t="s">
        <v>803</v>
      </c>
      <c r="B97" s="114" t="str">
        <f t="shared" si="2"/>
        <v>(지투)아동청소년비전형성필레오심리상담센터수송동063-466-1325라이프코칭. 리더십. 진로탐색. 자기주도학습의 체험활동상호적 교감. 예방적 서비스, 사회성 향상 및 촉진 지역사회서비스투자사업신지길 12(지곡동)</v>
      </c>
      <c r="C97" s="36">
        <f t="shared" si="3"/>
        <v>94</v>
      </c>
      <c r="D97" s="36" t="s">
        <v>335</v>
      </c>
      <c r="E97" s="6">
        <v>5</v>
      </c>
      <c r="F97" s="85" t="s">
        <v>343</v>
      </c>
      <c r="G97" s="5" t="s">
        <v>344</v>
      </c>
      <c r="H97" s="101" t="s">
        <v>23</v>
      </c>
      <c r="I97" s="43" t="s">
        <v>345</v>
      </c>
      <c r="J97" s="96" t="s">
        <v>346</v>
      </c>
      <c r="K97" s="97" t="s">
        <v>633</v>
      </c>
    </row>
    <row r="98" spans="1:14" s="7" customFormat="1" ht="30" customHeight="1" x14ac:dyDescent="0.3">
      <c r="A98" s="7" t="s">
        <v>804</v>
      </c>
      <c r="B98" s="114" t="str">
        <f t="shared" si="2"/>
        <v>(지투)아동청소년비전형성꿈누리수송동467-5546라이프코칭,리더쉽,진로탐색,자기주도학습,창의적체험활동라이프코칭,리더쉽,진로탐색,자기주도학습,창의적체험활동,과학예술전시관, 역사유적지 지역사회서비스투자사업수송1길19, 서경빌딩 202호</v>
      </c>
      <c r="C98" s="36">
        <f t="shared" si="3"/>
        <v>95</v>
      </c>
      <c r="D98" s="36" t="s">
        <v>335</v>
      </c>
      <c r="E98" s="6">
        <v>6</v>
      </c>
      <c r="F98" s="85" t="s">
        <v>347</v>
      </c>
      <c r="G98" s="5" t="s">
        <v>348</v>
      </c>
      <c r="H98" s="101" t="s">
        <v>23</v>
      </c>
      <c r="I98" s="43" t="s">
        <v>349</v>
      </c>
      <c r="J98" s="91" t="s">
        <v>350</v>
      </c>
      <c r="K98" s="92" t="s">
        <v>634</v>
      </c>
    </row>
    <row r="99" spans="1:14" s="7" customFormat="1" ht="30" customHeight="1" x14ac:dyDescent="0.3">
      <c r="A99" s="7" t="s">
        <v>805</v>
      </c>
      <c r="B99" s="114" t="str">
        <f t="shared" si="2"/>
        <v>(지투)아동청소년비전형성블로코수송동이0-3347-9261로봇과학,로봇코딩, 코딩,인공지능코딩, 3D펜창작로봇과학,로봇코딩, 코딩,인공지능코딩, 3D펜 창작, 미래인재교육 지역사회서비스투자사업월명로247, 3층 302호(수송동)</v>
      </c>
      <c r="C99" s="36">
        <f t="shared" si="3"/>
        <v>96</v>
      </c>
      <c r="D99" s="36" t="s">
        <v>335</v>
      </c>
      <c r="E99" s="6">
        <v>7</v>
      </c>
      <c r="F99" s="15" t="s">
        <v>351</v>
      </c>
      <c r="G99" s="2" t="s">
        <v>352</v>
      </c>
      <c r="H99" s="101" t="s">
        <v>23</v>
      </c>
      <c r="I99" s="38" t="s">
        <v>870</v>
      </c>
      <c r="J99" s="87" t="s">
        <v>353</v>
      </c>
      <c r="K99" s="88" t="s">
        <v>635</v>
      </c>
      <c r="N99" s="12"/>
    </row>
    <row r="100" spans="1:14" s="7" customFormat="1" ht="30" customHeight="1" x14ac:dyDescent="0.3">
      <c r="A100" s="7" t="s">
        <v>806</v>
      </c>
      <c r="B100" s="114" t="str">
        <f t="shared" si="2"/>
        <v>(지투)아동청소년비전형성그린아트독서클럽디오션센터조촌동442-9979라이프코칭, 독서활동, 진로탐색, 자기주도력향상, 사회성향상 라이프코칭, 독서, 진로탐색, 자기주도력, 문해력, 사고력, 자아존중감 지역사회서비스투자사업궁포안2길 27, 401호(조촌동)</v>
      </c>
      <c r="C100" s="36">
        <f t="shared" si="3"/>
        <v>97</v>
      </c>
      <c r="D100" s="36" t="s">
        <v>335</v>
      </c>
      <c r="E100" s="6">
        <v>8</v>
      </c>
      <c r="F100" s="15" t="s">
        <v>272</v>
      </c>
      <c r="G100" s="2" t="s">
        <v>273</v>
      </c>
      <c r="H100" s="101" t="s">
        <v>28</v>
      </c>
      <c r="I100" s="43" t="s">
        <v>274</v>
      </c>
      <c r="J100" s="91" t="s">
        <v>863</v>
      </c>
      <c r="K100" s="88" t="s">
        <v>636</v>
      </c>
      <c r="N100" s="12"/>
    </row>
    <row r="101" spans="1:14" s="7" customFormat="1" ht="30" customHeight="1" x14ac:dyDescent="0.3">
      <c r="A101" s="7" t="s">
        <v>807</v>
      </c>
      <c r="B101" s="114" t="str">
        <f t="shared" si="2"/>
        <v>(지투)아동청소년심리지원군산예술심리치료연구소수송동468-8396통합예술심리치료,통합예술감각치료심리치료, 심리상담, 미술치료, 음악치료, 행동치료, 인지행동치료 지역사회서비스투자사업수송남로 20, 5층(수송동, 뉴그린빌딩)</v>
      </c>
      <c r="C101" s="36">
        <f t="shared" si="3"/>
        <v>98</v>
      </c>
      <c r="D101" s="106" t="s">
        <v>97</v>
      </c>
      <c r="E101" s="19">
        <v>1</v>
      </c>
      <c r="F101" s="84" t="s">
        <v>48</v>
      </c>
      <c r="G101" s="1" t="s">
        <v>49</v>
      </c>
      <c r="H101" s="106" t="s">
        <v>23</v>
      </c>
      <c r="I101" s="44" t="s">
        <v>50</v>
      </c>
      <c r="J101" s="93" t="s">
        <v>150</v>
      </c>
      <c r="K101" s="94" t="s">
        <v>608</v>
      </c>
    </row>
    <row r="102" spans="1:14" s="7" customFormat="1" ht="30" customHeight="1" x14ac:dyDescent="0.3">
      <c r="A102" s="7" t="s">
        <v>808</v>
      </c>
      <c r="B102" s="114" t="str">
        <f t="shared" si="2"/>
        <v>(지투)아동청소년심리지원그린맘심리발달연구소수송동466-6454심리상담, 미술치료, 언어치료, 음악치료, 양육코칭정서안정 지원, 주의집중 향상, 불안·우울 완화, 문제행동 감소, 충동조절 향상, 
자존감 향상, 사회성 발달 지역사회서비스투자사업월명로 215, 4층 403호(수송동, 시티월드)</v>
      </c>
      <c r="C102" s="36">
        <f t="shared" si="3"/>
        <v>99</v>
      </c>
      <c r="D102" s="106" t="s">
        <v>97</v>
      </c>
      <c r="E102" s="19">
        <v>2</v>
      </c>
      <c r="F102" s="84" t="s">
        <v>43</v>
      </c>
      <c r="G102" s="1" t="s">
        <v>182</v>
      </c>
      <c r="H102" s="106" t="s">
        <v>23</v>
      </c>
      <c r="I102" s="44" t="s">
        <v>45</v>
      </c>
      <c r="J102" s="89" t="s">
        <v>183</v>
      </c>
      <c r="K102" s="90" t="s">
        <v>637</v>
      </c>
    </row>
    <row r="103" spans="1:14" s="7" customFormat="1" ht="30" customHeight="1" x14ac:dyDescent="0.3">
      <c r="A103" s="7" t="s">
        <v>809</v>
      </c>
      <c r="B103" s="114" t="str">
        <f t="shared" si="2"/>
        <v>(지투)아동청소년심리지원아이전북심리상담발달연구소수송동466-8322미술치료,언어치료,놀이치료,심리치료,인지치료바우처,아동청소년심리지원서비스,미술치료,언어치료,놀이치료,사회성,인지치료 지역사회서비스투자사업축동1길 7, 4층(수송동, 성우빌빙)</v>
      </c>
      <c r="C103" s="36">
        <f t="shared" si="3"/>
        <v>100</v>
      </c>
      <c r="D103" s="106" t="s">
        <v>97</v>
      </c>
      <c r="E103" s="19">
        <v>3</v>
      </c>
      <c r="F103" s="84" t="s">
        <v>328</v>
      </c>
      <c r="G103" s="1" t="s">
        <v>333</v>
      </c>
      <c r="H103" s="106" t="s">
        <v>23</v>
      </c>
      <c r="I103" s="44" t="s">
        <v>330</v>
      </c>
      <c r="J103" s="93" t="s">
        <v>334</v>
      </c>
      <c r="K103" s="94" t="s">
        <v>638</v>
      </c>
    </row>
    <row r="104" spans="1:14" s="7" customFormat="1" ht="30" customHeight="1" x14ac:dyDescent="0.3">
      <c r="A104" s="7" t="s">
        <v>810</v>
      </c>
      <c r="B104" s="114" t="str">
        <f t="shared" si="2"/>
        <v>(지투)아동청소년심리지원이선자인지언어치료연구소수송동452-3642언어재활, 인지재활, 행동재활,미술재할표현언어, 수용언어, 조기중재, 조음치료, 유창성치료, 인지능력향상, 행동수정 지역사회서비스투자사업수송동로 105, 702동 101호(수송동, 제일오투그란떼)</v>
      </c>
      <c r="C104" s="36">
        <f t="shared" si="3"/>
        <v>101</v>
      </c>
      <c r="D104" s="106" t="s">
        <v>97</v>
      </c>
      <c r="E104" s="19">
        <v>4</v>
      </c>
      <c r="F104" s="84" t="s">
        <v>58</v>
      </c>
      <c r="G104" s="1" t="s">
        <v>185</v>
      </c>
      <c r="H104" s="106" t="s">
        <v>23</v>
      </c>
      <c r="I104" s="44" t="s">
        <v>60</v>
      </c>
      <c r="J104" s="93" t="s">
        <v>186</v>
      </c>
      <c r="K104" s="94" t="s">
        <v>639</v>
      </c>
    </row>
    <row r="105" spans="1:14" s="7" customFormat="1" ht="30" customHeight="1" x14ac:dyDescent="0.3">
      <c r="A105" s="7" t="s">
        <v>811</v>
      </c>
      <c r="B105" s="114" t="str">
        <f t="shared" si="2"/>
        <v>(지투)아동청소년심리지원초록숲인지언어심리상담센터나운1동465-9999인지학습치료,미술심리치료아동청소년의 정서, 행동적 부적응에 대해 적합한 조기개입을 통하여 건강한 심리정서 성장 지원,경계선급 지능 개선대학로 245, 2층 202호(나운동, 라파빌딩)</v>
      </c>
      <c r="C105" s="36">
        <f t="shared" si="3"/>
        <v>102</v>
      </c>
      <c r="D105" s="106" t="s">
        <v>97</v>
      </c>
      <c r="E105" s="19">
        <v>5</v>
      </c>
      <c r="F105" s="84" t="s">
        <v>62</v>
      </c>
      <c r="G105" s="1" t="s">
        <v>63</v>
      </c>
      <c r="H105" s="106" t="s">
        <v>457</v>
      </c>
      <c r="I105" s="44" t="s">
        <v>64</v>
      </c>
      <c r="J105" s="93" t="s">
        <v>65</v>
      </c>
      <c r="K105" s="94" t="s">
        <v>708</v>
      </c>
    </row>
    <row r="106" spans="1:14" s="7" customFormat="1" ht="30" customHeight="1" x14ac:dyDescent="0.3">
      <c r="A106" s="7" t="s">
        <v>812</v>
      </c>
      <c r="B106" s="114" t="str">
        <f t="shared" si="2"/>
        <v>(지투)아동청소년심리지원아리울언어심리연구소수송동465-7808언어치료, 미술치료, 언어·심리평가치료지원서비스, 방과후서비스, 사회성그룹, 읽기, 화용, RT 지역사회서비스투자사업공단대로 292,3층(수송동, 백토빌딩)</v>
      </c>
      <c r="C106" s="36">
        <f t="shared" si="3"/>
        <v>103</v>
      </c>
      <c r="D106" s="106" t="s">
        <v>97</v>
      </c>
      <c r="E106" s="19">
        <v>6</v>
      </c>
      <c r="F106" s="84" t="s">
        <v>82</v>
      </c>
      <c r="G106" s="1" t="s">
        <v>83</v>
      </c>
      <c r="H106" s="106" t="s">
        <v>23</v>
      </c>
      <c r="I106" s="44" t="s">
        <v>84</v>
      </c>
      <c r="J106" s="93" t="s">
        <v>85</v>
      </c>
      <c r="K106" s="94" t="s">
        <v>640</v>
      </c>
    </row>
    <row r="107" spans="1:14" s="7" customFormat="1" ht="30" customHeight="1" x14ac:dyDescent="0.3">
      <c r="A107" s="7" t="s">
        <v>813</v>
      </c>
      <c r="B107" s="114" t="str">
        <f t="shared" si="2"/>
        <v>(지투)아동청소년심리지원군산미술심리아트앤하모니수송동467-4894아동심리, 미술심리, 심리상담, 푸드아트미술치료, 푸드테라피, 게임놀이상담 지역사회서비스투자사업계산2길 87-35, 1층(지곡동)</v>
      </c>
      <c r="C107" s="36">
        <f t="shared" si="3"/>
        <v>104</v>
      </c>
      <c r="D107" s="106" t="s">
        <v>97</v>
      </c>
      <c r="E107" s="19">
        <v>7</v>
      </c>
      <c r="F107" s="84" t="s">
        <v>187</v>
      </c>
      <c r="G107" s="1" t="s">
        <v>188</v>
      </c>
      <c r="H107" s="106" t="s">
        <v>23</v>
      </c>
      <c r="I107" s="44" t="s">
        <v>189</v>
      </c>
      <c r="J107" s="93" t="s">
        <v>190</v>
      </c>
      <c r="K107" s="94" t="s">
        <v>641</v>
      </c>
    </row>
    <row r="108" spans="1:14" s="7" customFormat="1" ht="30" customHeight="1" x14ac:dyDescent="0.3">
      <c r="A108" s="7" t="s">
        <v>814</v>
      </c>
      <c r="B108" s="114" t="str">
        <f t="shared" si="2"/>
        <v>(지투)아동청소년심리지원군산언어발달연구소수송동465-5997모래놀이, 미술치료, 놀이치료, 언어치료ADHD, 사회성프로그램, 아동심리, 발달지연 지역사회서비스투자사업수송로 163, 3층(수송동, 예봉프라자)</v>
      </c>
      <c r="C108" s="36">
        <f t="shared" si="3"/>
        <v>105</v>
      </c>
      <c r="D108" s="106" t="s">
        <v>97</v>
      </c>
      <c r="E108" s="19">
        <v>8</v>
      </c>
      <c r="F108" s="84" t="s">
        <v>38</v>
      </c>
      <c r="G108" s="1" t="s">
        <v>39</v>
      </c>
      <c r="H108" s="106" t="s">
        <v>23</v>
      </c>
      <c r="I108" s="44" t="s">
        <v>40</v>
      </c>
      <c r="J108" s="93" t="s">
        <v>191</v>
      </c>
      <c r="K108" s="94" t="s">
        <v>642</v>
      </c>
    </row>
    <row r="109" spans="1:14" s="7" customFormat="1" ht="30" customHeight="1" x14ac:dyDescent="0.3">
      <c r="A109" s="7" t="s">
        <v>815</v>
      </c>
      <c r="B109" s="114" t="str">
        <f t="shared" si="2"/>
        <v>(지투)아동청소년심리지원군산언어심리센터나운3동464-7120언어치료. 미술치료. 언어발달. 유창성. ADHD. 무발화언어. 자폐성장애. 지적장애. 아동미술심리. 지역사회서비스투자사업공단대로 441, 2층(나운동, 상우빌딩)</v>
      </c>
      <c r="C109" s="36">
        <f t="shared" si="3"/>
        <v>106</v>
      </c>
      <c r="D109" s="106" t="s">
        <v>97</v>
      </c>
      <c r="E109" s="19">
        <v>9</v>
      </c>
      <c r="F109" s="84" t="s">
        <v>170</v>
      </c>
      <c r="G109" s="1" t="s">
        <v>171</v>
      </c>
      <c r="H109" s="106" t="s">
        <v>34</v>
      </c>
      <c r="I109" s="44" t="s">
        <v>172</v>
      </c>
      <c r="J109" s="93" t="s">
        <v>184</v>
      </c>
      <c r="K109" s="94" t="s">
        <v>643</v>
      </c>
    </row>
    <row r="110" spans="1:14" s="7" customFormat="1" ht="30" customHeight="1" x14ac:dyDescent="0.3">
      <c r="A110" s="7" t="s">
        <v>816</v>
      </c>
      <c r="B110" s="114" t="str">
        <f t="shared" si="2"/>
        <v>(지투)아동청소년심리지원움직임 놀이터신풍동442-0575언어치료,미술치료,음악치료,감각통합,인지치료아동청소년심리정서바우처, 발달재활바우처, 경계선 지능 및 난독증 전문, 부모교육, 치유농업, 긍정적행동지원, 반응성교수  지역사회서비스투자사업나운로 4, 303호(문화동, 현대코아)</v>
      </c>
      <c r="C110" s="36">
        <f t="shared" si="3"/>
        <v>107</v>
      </c>
      <c r="D110" s="106" t="s">
        <v>97</v>
      </c>
      <c r="E110" s="19">
        <v>10</v>
      </c>
      <c r="F110" s="84" t="s">
        <v>197</v>
      </c>
      <c r="G110" s="1" t="s">
        <v>198</v>
      </c>
      <c r="H110" s="106" t="s">
        <v>68</v>
      </c>
      <c r="I110" s="44" t="s">
        <v>199</v>
      </c>
      <c r="J110" s="93" t="s">
        <v>200</v>
      </c>
      <c r="K110" s="94" t="s">
        <v>644</v>
      </c>
    </row>
    <row r="111" spans="1:14" s="7" customFormat="1" ht="30" customHeight="1" x14ac:dyDescent="0.3">
      <c r="A111" s="7" t="s">
        <v>817</v>
      </c>
      <c r="B111" s="114" t="str">
        <f t="shared" si="2"/>
        <v>(지투)아동청소년심리지원피터팬음악놀이치료센터나운2동464-9592언어발달, 발달지연, 아동심리, 부모코칭, 정신건강ADHD, 음악놀이 , 불안장애, 문제행동, 심리안정 지역사회서비스투자사업나운안 1길 19, 202호 (나운동, G빌딩)</v>
      </c>
      <c r="C111" s="36">
        <f t="shared" si="3"/>
        <v>108</v>
      </c>
      <c r="D111" s="106" t="s">
        <v>97</v>
      </c>
      <c r="E111" s="19">
        <v>11</v>
      </c>
      <c r="F111" s="84" t="s">
        <v>102</v>
      </c>
      <c r="G111" s="1" t="s">
        <v>201</v>
      </c>
      <c r="H111" s="106" t="s">
        <v>458</v>
      </c>
      <c r="I111" s="44" t="s">
        <v>104</v>
      </c>
      <c r="J111" s="93" t="s">
        <v>105</v>
      </c>
      <c r="K111" s="94" t="s">
        <v>622</v>
      </c>
    </row>
    <row r="112" spans="1:14" s="7" customFormat="1" ht="30" customHeight="1" x14ac:dyDescent="0.3">
      <c r="A112" s="7" t="s">
        <v>818</v>
      </c>
      <c r="B112" s="114" t="str">
        <f t="shared" si="2"/>
        <v>(지투)아동청소년심리지원소리엘언어심리센터신풍동465-9799언어치료 미술치료주의력결핍및 과잉행동장애, 정서문제, 사회성결여, 언어및 인지문제, 만18세미만아동 지역사회서비스투자사업나운로 4, 306호(문화동, 현대코아)</v>
      </c>
      <c r="C112" s="36">
        <f t="shared" si="3"/>
        <v>109</v>
      </c>
      <c r="D112" s="106" t="s">
        <v>97</v>
      </c>
      <c r="E112" s="19">
        <v>12</v>
      </c>
      <c r="F112" s="84" t="s">
        <v>87</v>
      </c>
      <c r="G112" s="1" t="s">
        <v>202</v>
      </c>
      <c r="H112" s="106" t="s">
        <v>68</v>
      </c>
      <c r="I112" s="44" t="s">
        <v>89</v>
      </c>
      <c r="J112" s="93" t="s">
        <v>203</v>
      </c>
      <c r="K112" s="94" t="s">
        <v>645</v>
      </c>
    </row>
    <row r="113" spans="1:11" s="7" customFormat="1" ht="30" customHeight="1" x14ac:dyDescent="0.3">
      <c r="A113" s="7" t="s">
        <v>819</v>
      </c>
      <c r="B113" s="114" t="str">
        <f t="shared" si="2"/>
        <v>(지투)아동청소년심리지원아티스군산수송동466-3900아동심리,놀이치료,인지치료, 미술치료,부모코칭상상놀이, 보드놀이, 미술놀이, ADHD, 정서문제, 학교생활문제, 가족애착문제 지역사회서비스투자사업수송로 204, 4층(수송동, 전진빌딩)</v>
      </c>
      <c r="C113" s="36">
        <f t="shared" si="3"/>
        <v>110</v>
      </c>
      <c r="D113" s="100" t="s">
        <v>97</v>
      </c>
      <c r="E113" s="19">
        <v>13</v>
      </c>
      <c r="F113" s="84" t="s">
        <v>204</v>
      </c>
      <c r="G113" s="1" t="s">
        <v>205</v>
      </c>
      <c r="H113" s="106" t="s">
        <v>23</v>
      </c>
      <c r="I113" s="44" t="s">
        <v>206</v>
      </c>
      <c r="J113" s="93" t="s">
        <v>207</v>
      </c>
      <c r="K113" s="94" t="s">
        <v>646</v>
      </c>
    </row>
    <row r="114" spans="1:11" s="7" customFormat="1" ht="30" customHeight="1" x14ac:dyDescent="0.3">
      <c r="A114" s="7" t="s">
        <v>820</v>
      </c>
      <c r="B114" s="114" t="str">
        <f t="shared" si="2"/>
        <v>(지투)아동청소년심리지원맘투맘심리상담센터나운2동070-8833-62351.종합심리검사
2.정서회복프로그램
3.또래관계향상프로그램
4.ADHD집중력향상프로그램
5.인지정서행동치료심리평가,PTSD,미술치료,놀이치료,인지치료,경계성지능,ADHD집중력 지역사회서비스투자사업나운5길 46, 2층 (나운동)</v>
      </c>
      <c r="C114" s="36">
        <f t="shared" si="3"/>
        <v>111</v>
      </c>
      <c r="D114" s="100" t="s">
        <v>97</v>
      </c>
      <c r="E114" s="19">
        <v>14</v>
      </c>
      <c r="F114" s="84" t="s">
        <v>208</v>
      </c>
      <c r="G114" s="1" t="s">
        <v>209</v>
      </c>
      <c r="H114" s="106" t="s">
        <v>458</v>
      </c>
      <c r="I114" s="44" t="s">
        <v>210</v>
      </c>
      <c r="J114" s="93" t="s">
        <v>211</v>
      </c>
      <c r="K114" s="94" t="s">
        <v>647</v>
      </c>
    </row>
    <row r="115" spans="1:11" s="7" customFormat="1" ht="30" customHeight="1" x14ac:dyDescent="0.3">
      <c r="A115" s="7" t="s">
        <v>821</v>
      </c>
      <c r="B115" s="114" t="str">
        <f t="shared" si="2"/>
        <v>(지투)아동청소년심리지원브레인톡나운1동910-9003아동청소년심리지원서비스아동심리, 청소년심리, 놀이치료, 미술치료, 심리치료, 틱, adhd 지역사회서비스투자사업하신 1길 19-3(나운동)</v>
      </c>
      <c r="C115" s="36">
        <f t="shared" si="3"/>
        <v>112</v>
      </c>
      <c r="D115" s="100" t="s">
        <v>97</v>
      </c>
      <c r="E115" s="19">
        <v>15</v>
      </c>
      <c r="F115" s="84" t="s">
        <v>107</v>
      </c>
      <c r="G115" s="1" t="s">
        <v>108</v>
      </c>
      <c r="H115" s="106" t="s">
        <v>457</v>
      </c>
      <c r="I115" s="44" t="s">
        <v>109</v>
      </c>
      <c r="J115" s="93" t="s">
        <v>212</v>
      </c>
      <c r="K115" s="94" t="s">
        <v>648</v>
      </c>
    </row>
    <row r="116" spans="1:11" s="7" customFormat="1" ht="30" customHeight="1" x14ac:dyDescent="0.3">
      <c r="A116" s="7" t="s">
        <v>822</v>
      </c>
      <c r="B116" s="114" t="str">
        <f t="shared" si="2"/>
        <v>(지투)아동청소년심리지원우리봄심리상담센터나운2동242-4192영유아/아동심리, 놀이치료, 부모코칭, 언어발달, 심리평가 및 해석상담자페스펙트럼 아동, ADHD, 감각통합, PCIT놀이치료, 미술치료, 성인/가족상담, 부모양육상담 지역사회서비스투자사업공단대로 396, 3층(나운동, 고려빌딩)</v>
      </c>
      <c r="C116" s="36">
        <f t="shared" si="3"/>
        <v>113</v>
      </c>
      <c r="D116" s="100" t="s">
        <v>97</v>
      </c>
      <c r="E116" s="19">
        <v>16</v>
      </c>
      <c r="F116" s="84" t="s">
        <v>112</v>
      </c>
      <c r="G116" s="1" t="s">
        <v>113</v>
      </c>
      <c r="H116" s="106" t="s">
        <v>458</v>
      </c>
      <c r="I116" s="44" t="s">
        <v>114</v>
      </c>
      <c r="J116" s="93" t="s">
        <v>213</v>
      </c>
      <c r="K116" s="94" t="s">
        <v>649</v>
      </c>
    </row>
    <row r="117" spans="1:11" s="7" customFormat="1" ht="30" customHeight="1" x14ac:dyDescent="0.3">
      <c r="A117" s="7" t="s">
        <v>823</v>
      </c>
      <c r="B117" s="114" t="str">
        <f t="shared" si="2"/>
        <v>(지투)아동청소년심리지원맑은소리아동발달센터수송동910-7555언어치료, 미술심리상담, 음악심리상담언어치료. 미술치료, 음악치료, 아동상담, 부모교육, 사회성훈련, ADHD 지역사회서비스투자사업수송로257, 3층(미장동, 금강빌딩)</v>
      </c>
      <c r="C117" s="36">
        <f t="shared" si="3"/>
        <v>114</v>
      </c>
      <c r="D117" s="100" t="s">
        <v>97</v>
      </c>
      <c r="E117" s="19">
        <v>17</v>
      </c>
      <c r="F117" s="84" t="s">
        <v>72</v>
      </c>
      <c r="G117" s="1" t="s">
        <v>73</v>
      </c>
      <c r="H117" s="106" t="s">
        <v>23</v>
      </c>
      <c r="I117" s="44" t="s">
        <v>74</v>
      </c>
      <c r="J117" s="78" t="s">
        <v>214</v>
      </c>
      <c r="K117" s="79" t="s">
        <v>650</v>
      </c>
    </row>
    <row r="118" spans="1:11" s="7" customFormat="1" ht="30" customHeight="1" x14ac:dyDescent="0.3">
      <c r="A118" s="7" t="s">
        <v>824</v>
      </c>
      <c r="B118" s="114" t="str">
        <f t="shared" si="2"/>
        <v>(지투)아동청소년심리지원문희예술심리상담소나운1동468-4180심리검사, 심리상담심리검사, 예술치료, 인지기능향상, 상호작용향상, 부모상담, 음악치료, 미술치료  지역사회서비스투자사업대학로 305, 2층(나운동)</v>
      </c>
      <c r="C118" s="36">
        <f t="shared" si="3"/>
        <v>115</v>
      </c>
      <c r="D118" s="100" t="s">
        <v>97</v>
      </c>
      <c r="E118" s="19">
        <v>18</v>
      </c>
      <c r="F118" s="84" t="s">
        <v>242</v>
      </c>
      <c r="G118" s="1" t="s">
        <v>243</v>
      </c>
      <c r="H118" s="106" t="s">
        <v>457</v>
      </c>
      <c r="I118" s="44" t="s">
        <v>244</v>
      </c>
      <c r="J118" s="93" t="s">
        <v>245</v>
      </c>
      <c r="K118" s="94" t="s">
        <v>651</v>
      </c>
    </row>
    <row r="119" spans="1:11" s="7" customFormat="1" ht="30" customHeight="1" x14ac:dyDescent="0.3">
      <c r="A119" s="7" t="s">
        <v>825</v>
      </c>
      <c r="B119" s="114" t="str">
        <f t="shared" si="2"/>
        <v>(지투)아동청소년심리지원군산모래놀이심리상담센터협동조합나운3동469-4629모래놀이치료, 학교적응지원, 또래관계형성지원, 불안·정서조절모래놀이치료, 학교부적응, 또래관계, 불안, 정서조절 지역사회서비스투자사업대학로 558, 210호(군산대학교 두드림센터)</v>
      </c>
      <c r="C119" s="36">
        <f t="shared" si="3"/>
        <v>116</v>
      </c>
      <c r="D119" s="106" t="s">
        <v>97</v>
      </c>
      <c r="E119" s="19">
        <v>19</v>
      </c>
      <c r="F119" s="83" t="s">
        <v>98</v>
      </c>
      <c r="G119" s="1" t="s">
        <v>99</v>
      </c>
      <c r="H119" s="106" t="s">
        <v>34</v>
      </c>
      <c r="I119" s="48" t="s">
        <v>100</v>
      </c>
      <c r="J119" s="61" t="s">
        <v>101</v>
      </c>
      <c r="K119" s="62" t="s">
        <v>652</v>
      </c>
    </row>
    <row r="120" spans="1:11" s="7" customFormat="1" ht="30" customHeight="1" x14ac:dyDescent="0.3">
      <c r="A120" s="7" t="s">
        <v>826</v>
      </c>
      <c r="B120" s="114" t="str">
        <f t="shared" si="2"/>
        <v>(지투)아동청소년심리지원군산아동청소년가족상담비전센터수송동468-3075심리상담, 심리치료,정신분석, 트라우마, 우울, 심리상담 치료, 감정조절, 대인관계, 부부상담, 가족상담, 자녀양육, 우울상담, 수송안1길 15-4, 1층 103호(수송동)</v>
      </c>
      <c r="C120" s="36">
        <f t="shared" si="3"/>
        <v>117</v>
      </c>
      <c r="D120" s="106" t="s">
        <v>97</v>
      </c>
      <c r="E120" s="19">
        <v>20</v>
      </c>
      <c r="F120" s="83" t="s">
        <v>225</v>
      </c>
      <c r="G120" s="1" t="s">
        <v>226</v>
      </c>
      <c r="H120" s="106" t="s">
        <v>23</v>
      </c>
      <c r="I120" s="48" t="s">
        <v>227</v>
      </c>
      <c r="J120" s="61" t="s">
        <v>876</v>
      </c>
      <c r="K120" s="62" t="s">
        <v>877</v>
      </c>
    </row>
    <row r="121" spans="1:11" s="7" customFormat="1" ht="30" customHeight="1" x14ac:dyDescent="0.3">
      <c r="A121" s="7" t="s">
        <v>827</v>
      </c>
      <c r="B121" s="114" t="str">
        <f t="shared" si="2"/>
        <v>(지투)아동청소년심리지원군산마음봄날심리상담센터나운2동911-7199정서·행동 조절, 사회성 및 대인관계 향상, 자아성장 및 자존감 향상, 놀이·미술·인지행동 치료정서조절, 행동조절, 사회성 – 또래관계와 협력능력 향상,의사소통 – 공감과 대인관계 기술 습득
자존감 – 자기이해와 자신감 증진, 인지행동치료(CBT) 지역사회서비스투자사업나운로 61, 4층 401호(나운동)</v>
      </c>
      <c r="C121" s="36">
        <f t="shared" si="3"/>
        <v>118</v>
      </c>
      <c r="D121" s="106" t="s">
        <v>97</v>
      </c>
      <c r="E121" s="19">
        <v>21</v>
      </c>
      <c r="F121" s="149" t="s">
        <v>228</v>
      </c>
      <c r="G121" s="27" t="s">
        <v>229</v>
      </c>
      <c r="H121" s="106" t="s">
        <v>458</v>
      </c>
      <c r="I121" s="151" t="s">
        <v>230</v>
      </c>
      <c r="J121" s="153" t="s">
        <v>231</v>
      </c>
      <c r="K121" s="145" t="s">
        <v>653</v>
      </c>
    </row>
    <row r="122" spans="1:11" s="7" customFormat="1" ht="30" customHeight="1" x14ac:dyDescent="0.3">
      <c r="A122" s="7" t="s">
        <v>828</v>
      </c>
      <c r="B122" s="114" t="str">
        <f t="shared" si="2"/>
        <v>(지투)아동청소년심리지원노아심리발달센터조촌동442-1013심리상담, 놀이치료, 미술치료, 부모교육아동청소년상담, 심리상담, 정서조절, 적응행동, 사회성 발달, 양육코칭 지역사회서비스투자사업궁포안2길 24, 501호(조촌동)</v>
      </c>
      <c r="C122" s="36">
        <f t="shared" si="3"/>
        <v>119</v>
      </c>
      <c r="D122" s="106" t="s">
        <v>97</v>
      </c>
      <c r="E122" s="137">
        <v>22</v>
      </c>
      <c r="F122" s="83" t="s">
        <v>132</v>
      </c>
      <c r="G122" s="1" t="s">
        <v>232</v>
      </c>
      <c r="H122" s="106" t="s">
        <v>28</v>
      </c>
      <c r="I122" s="48" t="s">
        <v>233</v>
      </c>
      <c r="J122" s="61" t="s">
        <v>234</v>
      </c>
      <c r="K122" s="62" t="s">
        <v>654</v>
      </c>
    </row>
    <row r="123" spans="1:11" s="7" customFormat="1" ht="30" customHeight="1" x14ac:dyDescent="0.3">
      <c r="A123" s="7" t="s">
        <v>829</v>
      </c>
      <c r="B123" s="114" t="str">
        <f t="shared" si="2"/>
        <v>(지투)영유아발달지원맘투맘심리상담센터나운3동070-8833-62351.종합심리검사 2.유아놀이치료 3.유아미술치료 4.영역별발달지원프로그램 5.인지치료심리평가,발달평가,미술치료,놀이치료,인지치료,발달지연지원 지역사회서비스투자사업하나운로 23(나운동)</v>
      </c>
      <c r="C123" s="36">
        <f t="shared" si="3"/>
        <v>120</v>
      </c>
      <c r="D123" s="101" t="s">
        <v>235</v>
      </c>
      <c r="E123" s="18">
        <v>1</v>
      </c>
      <c r="F123" s="15" t="s">
        <v>208</v>
      </c>
      <c r="G123" s="2" t="s">
        <v>236</v>
      </c>
      <c r="H123" s="101" t="s">
        <v>34</v>
      </c>
      <c r="I123" s="38" t="s">
        <v>210</v>
      </c>
      <c r="J123" s="87" t="s">
        <v>237</v>
      </c>
      <c r="K123" s="88" t="s">
        <v>655</v>
      </c>
    </row>
    <row r="124" spans="1:11" s="7" customFormat="1" ht="30" customHeight="1" x14ac:dyDescent="0.3">
      <c r="A124" s="7" t="s">
        <v>830</v>
      </c>
      <c r="B124" s="114" t="str">
        <f t="shared" si="2"/>
        <v>(지투)영유아발달지원창의개발협동조합흥남동445-1412발달기초, 언어발달, 인지발달, 심리정서, 사회성영유아발달지원서비스, 부모상담 지역사회서비스투자사업대명길 14-12(대명동)</v>
      </c>
      <c r="C124" s="36">
        <f t="shared" si="3"/>
        <v>121</v>
      </c>
      <c r="D124" s="101" t="s">
        <v>235</v>
      </c>
      <c r="E124" s="10">
        <v>2</v>
      </c>
      <c r="F124" s="29" t="s">
        <v>238</v>
      </c>
      <c r="G124" s="11" t="s">
        <v>239</v>
      </c>
      <c r="H124" s="101" t="s">
        <v>195</v>
      </c>
      <c r="I124" s="39" t="s">
        <v>240</v>
      </c>
      <c r="J124" s="152" t="s">
        <v>241</v>
      </c>
      <c r="K124" s="143" t="s">
        <v>656</v>
      </c>
    </row>
    <row r="125" spans="1:11" s="7" customFormat="1" ht="30" customHeight="1" x14ac:dyDescent="0.3">
      <c r="A125" s="7" t="s">
        <v>831</v>
      </c>
      <c r="B125" s="114" t="str">
        <f t="shared" si="2"/>
        <v>(지투)영유아발달지원아이전북심리상담발달연구소수송동466-8322언어치료,미술치료,놀이치료,감각통합치료,인지치료영유아발달지원서비스,바우처,언어치료,미술치료,놀이치료,감각통합치료 지역사회서비스투자사업축동1길 7, 4층(수송동, 성우빌빙)</v>
      </c>
      <c r="C125" s="36">
        <f t="shared" si="3"/>
        <v>122</v>
      </c>
      <c r="D125" s="101" t="s">
        <v>235</v>
      </c>
      <c r="E125" s="10">
        <v>3</v>
      </c>
      <c r="F125" s="29" t="s">
        <v>328</v>
      </c>
      <c r="G125" s="11" t="s">
        <v>333</v>
      </c>
      <c r="H125" s="101" t="s">
        <v>23</v>
      </c>
      <c r="I125" s="39" t="s">
        <v>330</v>
      </c>
      <c r="J125" s="152" t="s">
        <v>338</v>
      </c>
      <c r="K125" s="143" t="s">
        <v>657</v>
      </c>
    </row>
    <row r="126" spans="1:11" s="7" customFormat="1" ht="30" customHeight="1" x14ac:dyDescent="0.3">
      <c r="A126" s="7" t="s">
        <v>832</v>
      </c>
      <c r="B126" s="114" t="str">
        <f t="shared" si="2"/>
        <v>(지투)영유아발달지원군산예술심리치료연구소수송동468-8396통합예술감각치료인지발달, 언어발달 ,행동발달, 감각발달, 운동발달 지역사회서비스투자사업수송남로 20, 5층(수송동, 뉴그린빌딩)</v>
      </c>
      <c r="C126" s="36">
        <f t="shared" si="3"/>
        <v>123</v>
      </c>
      <c r="D126" s="101" t="s">
        <v>235</v>
      </c>
      <c r="E126" s="18">
        <v>4</v>
      </c>
      <c r="F126" s="15" t="s">
        <v>48</v>
      </c>
      <c r="G126" s="2" t="s">
        <v>49</v>
      </c>
      <c r="H126" s="101" t="s">
        <v>23</v>
      </c>
      <c r="I126" s="38" t="s">
        <v>50</v>
      </c>
      <c r="J126" s="87" t="s">
        <v>246</v>
      </c>
      <c r="K126" s="88" t="s">
        <v>658</v>
      </c>
    </row>
    <row r="127" spans="1:11" s="7" customFormat="1" ht="30" customHeight="1" x14ac:dyDescent="0.3">
      <c r="A127" s="7" t="s">
        <v>833</v>
      </c>
      <c r="B127" s="114" t="str">
        <f t="shared" si="2"/>
        <v>(지투)영유아발달지원노아심리발달센터조촌동442-1013언어치료, 놀이치료, 미술치료, 부모교육영유아발달, 발달지연, 언어발달, 적응행동, 사회성 발달, 양육코칭 지역사회서비스투자사업궁포안2길 24, 501호(조촌동)</v>
      </c>
      <c r="C127" s="36">
        <f t="shared" si="3"/>
        <v>124</v>
      </c>
      <c r="D127" s="101" t="s">
        <v>235</v>
      </c>
      <c r="E127" s="18">
        <v>5</v>
      </c>
      <c r="F127" s="15" t="s">
        <v>132</v>
      </c>
      <c r="G127" s="2" t="s">
        <v>232</v>
      </c>
      <c r="H127" s="101" t="s">
        <v>28</v>
      </c>
      <c r="I127" s="38" t="s">
        <v>233</v>
      </c>
      <c r="J127" s="87" t="s">
        <v>247</v>
      </c>
      <c r="K127" s="88" t="s">
        <v>659</v>
      </c>
    </row>
    <row r="128" spans="1:11" s="7" customFormat="1" ht="30" customHeight="1" x14ac:dyDescent="0.3">
      <c r="A128" s="7" t="s">
        <v>834</v>
      </c>
      <c r="B128" s="114" t="str">
        <f t="shared" si="2"/>
        <v>(지투)장애인보조기렌탈희망숲(관외인후2동070-4122-9233보조기기 대여서비스장애인, 보장구, 보조기기, 대여 지역사회서비스투자사업전주시 덕진구 백제대로 686, 303-1호</v>
      </c>
      <c r="C128" s="36">
        <f t="shared" si="3"/>
        <v>125</v>
      </c>
      <c r="D128" s="106" t="s">
        <v>283</v>
      </c>
      <c r="E128" s="19">
        <v>1</v>
      </c>
      <c r="F128" s="84" t="s">
        <v>284</v>
      </c>
      <c r="G128" s="1" t="s">
        <v>285</v>
      </c>
      <c r="H128" s="106" t="s">
        <v>459</v>
      </c>
      <c r="I128" s="44" t="s">
        <v>286</v>
      </c>
      <c r="J128" s="93" t="s">
        <v>287</v>
      </c>
      <c r="K128" s="94" t="s">
        <v>660</v>
      </c>
    </row>
    <row r="129" spans="1:14" s="7" customFormat="1" ht="30" customHeight="1" x14ac:dyDescent="0.3">
      <c r="A129" s="7" t="s">
        <v>835</v>
      </c>
      <c r="B129" s="114" t="str">
        <f t="shared" si="2"/>
        <v>(지투)정신건강토탈케어서비스규란복지재단흥남동442-4599정신건강, 심리상담정신건강, 심리상담 지역사회서비스투자사업둔배미길 6-2(미원동)</v>
      </c>
      <c r="C129" s="36">
        <f t="shared" si="3"/>
        <v>126</v>
      </c>
      <c r="D129" s="106" t="s">
        <v>192</v>
      </c>
      <c r="E129" s="19">
        <v>1</v>
      </c>
      <c r="F129" s="84" t="s">
        <v>193</v>
      </c>
      <c r="G129" s="1" t="s">
        <v>194</v>
      </c>
      <c r="H129" s="106" t="s">
        <v>195</v>
      </c>
      <c r="I129" s="44" t="s">
        <v>196</v>
      </c>
      <c r="J129" s="93" t="s">
        <v>468</v>
      </c>
      <c r="K129" s="94" t="s">
        <v>661</v>
      </c>
    </row>
    <row r="130" spans="1:14" s="7" customFormat="1" ht="30" customHeight="1" x14ac:dyDescent="0.3">
      <c r="A130" s="7" t="s">
        <v>836</v>
      </c>
      <c r="B130" s="114" t="str">
        <f t="shared" si="2"/>
        <v>(지투)정신건강토탈케어서비스피터팬음악놀이치료센터나운2동464-9592언어발달, 발달지연, 아동심리, 부모코칭, 정신건강불안장애, 충동조절, 심리안정, 증상관리 지역사회서비스투자사업나운안 1길 19, 202호 (나운동, G빌딩)</v>
      </c>
      <c r="C130" s="36">
        <f t="shared" si="3"/>
        <v>127</v>
      </c>
      <c r="D130" s="106" t="s">
        <v>192</v>
      </c>
      <c r="E130" s="19">
        <v>2</v>
      </c>
      <c r="F130" s="84" t="s">
        <v>102</v>
      </c>
      <c r="G130" s="1" t="s">
        <v>201</v>
      </c>
      <c r="H130" s="106" t="s">
        <v>458</v>
      </c>
      <c r="I130" s="44" t="s">
        <v>104</v>
      </c>
      <c r="J130" s="93" t="s">
        <v>105</v>
      </c>
      <c r="K130" s="131" t="s">
        <v>662</v>
      </c>
    </row>
    <row r="131" spans="1:14" s="7" customFormat="1" ht="30" customHeight="1" x14ac:dyDescent="0.3">
      <c r="A131" s="7" t="s">
        <v>837</v>
      </c>
      <c r="B131" s="114" t="str">
        <f t="shared" si="2"/>
        <v>(지투)정신건강토탈케어서비스청춘스케치대야면이0-4651-7595대면상담,증상관리,일상생활지원,위기상황개입,사회적응정신장애인,정신과적 소견,자살위험군,정신건강복지센터,사례관리팀,정신보건전문요원 지역사회서비스투자사업대야면 대야관통로 57</v>
      </c>
      <c r="C131" s="36">
        <f t="shared" si="3"/>
        <v>128</v>
      </c>
      <c r="D131" s="106" t="s">
        <v>192</v>
      </c>
      <c r="E131" s="19">
        <v>3</v>
      </c>
      <c r="F131" s="84" t="s">
        <v>306</v>
      </c>
      <c r="G131" s="1" t="s">
        <v>307</v>
      </c>
      <c r="H131" s="106" t="s">
        <v>308</v>
      </c>
      <c r="I131" s="44" t="s">
        <v>872</v>
      </c>
      <c r="J131" s="93" t="s">
        <v>309</v>
      </c>
      <c r="K131" s="94" t="s">
        <v>663</v>
      </c>
    </row>
    <row r="132" spans="1:14" s="7" customFormat="1" ht="30" customHeight="1" x14ac:dyDescent="0.3">
      <c r="A132" s="7" t="s">
        <v>838</v>
      </c>
      <c r="B132" s="114" t="str">
        <f t="shared" si="2"/>
        <v>(지투)정신건강토탈케어서비스더마음복지센터나운2동442-0486정신건강상담, 심리상담, 약물관리, 일상생활지원정신건강, 심리상담, 약물, 증상관리, 일상생활 지역사회서비스투자사업하나운로 122, 1층 108호(나운동, 세영상가)</v>
      </c>
      <c r="C132" s="36">
        <f t="shared" si="3"/>
        <v>129</v>
      </c>
      <c r="D132" s="100" t="s">
        <v>192</v>
      </c>
      <c r="E132" s="19">
        <v>4</v>
      </c>
      <c r="F132" s="84" t="s">
        <v>310</v>
      </c>
      <c r="G132" s="26" t="s">
        <v>311</v>
      </c>
      <c r="H132" s="106" t="s">
        <v>458</v>
      </c>
      <c r="I132" s="44" t="s">
        <v>312</v>
      </c>
      <c r="J132" s="93" t="s">
        <v>313</v>
      </c>
      <c r="K132" s="66" t="s">
        <v>664</v>
      </c>
    </row>
    <row r="133" spans="1:14" s="7" customFormat="1" ht="30.75" customHeight="1" x14ac:dyDescent="0.3">
      <c r="A133" s="7" t="s">
        <v>839</v>
      </c>
      <c r="B133" s="114" t="str">
        <f t="shared" ref="B133:B154" si="4">D133&amp;F133&amp;H133&amp;I133&amp;J133&amp;K133&amp;G133</f>
        <v>(지투)정신건강토탈케어서비스협동조합 늘 배움터성산면446-5632증상관리, 병원동행, 상담, 증상관리, 병원동행, 상담, 조현정동장애, 불면, 불안, 알콜과의존 지역사회서비스투자사업성산면 동군산로 31-2, 102호</v>
      </c>
      <c r="C133" s="36">
        <f t="shared" ref="C133:C151" si="5">ROW(C132)-2</f>
        <v>130</v>
      </c>
      <c r="D133" s="100" t="s">
        <v>192</v>
      </c>
      <c r="E133" s="19">
        <v>5</v>
      </c>
      <c r="F133" s="84" t="s">
        <v>314</v>
      </c>
      <c r="G133" s="1" t="s">
        <v>315</v>
      </c>
      <c r="H133" s="106" t="s">
        <v>258</v>
      </c>
      <c r="I133" s="44" t="s">
        <v>316</v>
      </c>
      <c r="J133" s="93" t="s">
        <v>317</v>
      </c>
      <c r="K133" s="94" t="s">
        <v>665</v>
      </c>
    </row>
    <row r="134" spans="1:14" s="7" customFormat="1" ht="30" customHeight="1" x14ac:dyDescent="0.3">
      <c r="A134" s="7" t="s">
        <v>840</v>
      </c>
      <c r="B134" s="114" t="str">
        <f t="shared" si="4"/>
        <v>(지투)정신건강토탈케어서비스청심복지센터나운1동466-2685재가방문 심리상담서비스우울증상 완화,  약물증상관리, 일상생활지원, 위기상황개입등 개별 맞춤 서비스 제공 지역사회서비스투자사업하나운안2길 6-1, 2층 (나운동)</v>
      </c>
      <c r="C134" s="36">
        <f t="shared" si="5"/>
        <v>131</v>
      </c>
      <c r="D134" s="100" t="s">
        <v>192</v>
      </c>
      <c r="E134" s="19">
        <v>6</v>
      </c>
      <c r="F134" s="84" t="s">
        <v>318</v>
      </c>
      <c r="G134" s="1" t="s">
        <v>319</v>
      </c>
      <c r="H134" s="106" t="s">
        <v>457</v>
      </c>
      <c r="I134" s="44" t="s">
        <v>320</v>
      </c>
      <c r="J134" s="93" t="s">
        <v>321</v>
      </c>
      <c r="K134" s="94" t="s">
        <v>666</v>
      </c>
    </row>
    <row r="135" spans="1:14" s="7" customFormat="1" ht="30" customHeight="1" x14ac:dyDescent="0.3">
      <c r="A135" s="7" t="s">
        <v>841</v>
      </c>
      <c r="B135" s="114" t="str">
        <f t="shared" si="4"/>
        <v>(지투)정신건강토탈케어서비스군산마음심리상담센터경암동080-910-4335심리상담, 증상관리, 일상지원,병원동행일상지원, 병원동행, 심리상담, 주거관리, 노인, 청장년백릉로 49-1, 2층 (경암동, 2층)</v>
      </c>
      <c r="C135" s="234">
        <f t="shared" si="5"/>
        <v>132</v>
      </c>
      <c r="D135" s="235" t="s">
        <v>192</v>
      </c>
      <c r="E135" s="236">
        <v>7</v>
      </c>
      <c r="F135" s="237" t="s">
        <v>322</v>
      </c>
      <c r="G135" s="26" t="s">
        <v>323</v>
      </c>
      <c r="H135" s="238" t="s">
        <v>324</v>
      </c>
      <c r="I135" s="239" t="s">
        <v>480</v>
      </c>
      <c r="J135" s="240" t="s">
        <v>882</v>
      </c>
      <c r="K135" s="66" t="s">
        <v>883</v>
      </c>
    </row>
    <row r="136" spans="1:14" s="7" customFormat="1" ht="30" customHeight="1" x14ac:dyDescent="0.3">
      <c r="A136" s="7" t="s">
        <v>842</v>
      </c>
      <c r="B136" s="114" t="str">
        <f t="shared" si="4"/>
        <v>(지투)정신건강토탈케어서비스마음따숨상담센터나운2동이0-4737-1646상담, 약물관리, 가족교육, 사회기술훈련, 일상지원심리검사, 운동요법, 교육, 병원진료동행 지역사회서비스투자사업문화로 36, 201호 (나운동)</v>
      </c>
      <c r="C136" s="36">
        <f t="shared" si="5"/>
        <v>133</v>
      </c>
      <c r="D136" s="100" t="s">
        <v>192</v>
      </c>
      <c r="E136" s="19">
        <v>8</v>
      </c>
      <c r="F136" s="84" t="s">
        <v>325</v>
      </c>
      <c r="G136" s="1" t="s">
        <v>326</v>
      </c>
      <c r="H136" s="106" t="s">
        <v>458</v>
      </c>
      <c r="I136" s="44" t="s">
        <v>873</v>
      </c>
      <c r="J136" s="93" t="s">
        <v>327</v>
      </c>
      <c r="K136" s="94" t="s">
        <v>667</v>
      </c>
    </row>
    <row r="137" spans="1:14" s="7" customFormat="1" ht="30" customHeight="1" x14ac:dyDescent="0.3">
      <c r="A137" s="7" t="s">
        <v>843</v>
      </c>
      <c r="B137" s="114" t="str">
        <f t="shared" si="4"/>
        <v>(지투)정신건강토탈케어서비스지역을품는사회적협동조합중앙동445-1902정신건강토탈케어정신건강, 성인, 장애인 심리지원, 지역사회서비스투자사업 지역사회서비스투자사업해망로 86, 1층(중동)</v>
      </c>
      <c r="C137" s="36">
        <f t="shared" si="5"/>
        <v>134</v>
      </c>
      <c r="D137" s="100" t="s">
        <v>192</v>
      </c>
      <c r="E137" s="19">
        <v>9</v>
      </c>
      <c r="F137" s="84" t="s">
        <v>405</v>
      </c>
      <c r="G137" s="1" t="s">
        <v>406</v>
      </c>
      <c r="H137" s="106" t="s">
        <v>19</v>
      </c>
      <c r="I137" s="44" t="s">
        <v>407</v>
      </c>
      <c r="J137" s="93" t="s">
        <v>473</v>
      </c>
      <c r="K137" s="94" t="s">
        <v>668</v>
      </c>
      <c r="N137" s="24"/>
    </row>
    <row r="138" spans="1:14" s="7" customFormat="1" ht="30" customHeight="1" x14ac:dyDescent="0.3">
      <c r="A138" s="7" t="s">
        <v>844</v>
      </c>
      <c r="B138" s="114" t="str">
        <f t="shared" si="4"/>
        <v>(지투)청소년재활승마지원군산종합사회복지관미성동461-6555재활승마,교감활동,집단상담,정서치유,신체교정청소년재활승마,재활승마,말매개활동,신체발달,정서안정,사회성향상,균형감각향상, 지역사회서비스투자사업칠성로 59(산북동)</v>
      </c>
      <c r="C138" s="36">
        <f t="shared" si="5"/>
        <v>135</v>
      </c>
      <c r="D138" s="37" t="s">
        <v>384</v>
      </c>
      <c r="E138" s="108">
        <v>1</v>
      </c>
      <c r="F138" s="33" t="s">
        <v>385</v>
      </c>
      <c r="G138" s="34" t="s">
        <v>386</v>
      </c>
      <c r="H138" s="101" t="s">
        <v>378</v>
      </c>
      <c r="I138" s="50" t="s">
        <v>387</v>
      </c>
      <c r="J138" s="67" t="s">
        <v>388</v>
      </c>
      <c r="K138" s="68" t="s">
        <v>684</v>
      </c>
      <c r="N138" s="24"/>
    </row>
    <row r="139" spans="1:14" s="7" customFormat="1" ht="30" customHeight="1" x14ac:dyDescent="0.3">
      <c r="A139" s="7" t="s">
        <v>845</v>
      </c>
      <c r="B139" s="114" t="str">
        <f t="shared" si="4"/>
        <v>일상돌봄 기본서비스(재가돌봄가사)군산한마음사회서비스센터월명동463-4191일상생활 및 신체활동지원, 가사지원, 외출동행가사간병서비스, 일상돌봄서비스, 재가돌봄, 가사, 일상지원, 청년, 중장년, 한부모, 가족돌봄중앙로 169, 농협 3층(중앙로 1가)</v>
      </c>
      <c r="C139" s="36">
        <f>ROW(C154)-2</f>
        <v>152</v>
      </c>
      <c r="D139" s="9" t="s">
        <v>421</v>
      </c>
      <c r="E139" s="21">
        <v>1</v>
      </c>
      <c r="F139" s="33" t="s">
        <v>12</v>
      </c>
      <c r="G139" s="5" t="s">
        <v>13</v>
      </c>
      <c r="H139" s="101" t="s">
        <v>14</v>
      </c>
      <c r="I139" s="43" t="s">
        <v>15</v>
      </c>
      <c r="J139" s="91" t="s">
        <v>422</v>
      </c>
      <c r="K139" s="88" t="s">
        <v>479</v>
      </c>
      <c r="L139"/>
      <c r="N139" s="8"/>
    </row>
    <row r="140" spans="1:14" s="7" customFormat="1" ht="30" customHeight="1" x14ac:dyDescent="0.3">
      <c r="A140" s="7" t="s">
        <v>846</v>
      </c>
      <c r="B140" s="114" t="str">
        <f t="shared" si="4"/>
        <v>일상돌봄 기본서비스(재가돌봄가사)군산재가사회서비스센터중앙동442-0377재가돌봄, 가사지원, 일상생활지원, 병원동행, 외출동행 등가사간병서비스, 일상돌봄서비스, 재가돌봄, 가사, 일상지원, 청년, 중장년, 한부모, 가족돌봄신영 1길 20-3(평화동)</v>
      </c>
      <c r="C140" s="36">
        <f t="shared" si="5"/>
        <v>137</v>
      </c>
      <c r="D140" s="9" t="s">
        <v>421</v>
      </c>
      <c r="E140" s="21">
        <v>2</v>
      </c>
      <c r="F140" s="148" t="s">
        <v>17</v>
      </c>
      <c r="G140" s="5" t="s">
        <v>18</v>
      </c>
      <c r="H140" s="101" t="s">
        <v>19</v>
      </c>
      <c r="I140" s="43" t="s">
        <v>20</v>
      </c>
      <c r="J140" s="91" t="s">
        <v>682</v>
      </c>
      <c r="K140" s="88" t="s">
        <v>479</v>
      </c>
      <c r="L140"/>
      <c r="M140" s="7" t="e">
        <f>+L91:L140K72:L140K53:L140J152K110:L1K12:M140</f>
        <v>#NAME?</v>
      </c>
      <c r="N140" s="8"/>
    </row>
    <row r="141" spans="1:14" s="7" customFormat="1" ht="30" customHeight="1" x14ac:dyDescent="0.3">
      <c r="A141" s="7" t="s">
        <v>847</v>
      </c>
      <c r="B141" s="114" t="str">
        <f t="shared" si="4"/>
        <v>일상돌봄 기본서비스(재가돌봄가사)나눔 노인케어센터수송동070-7804-2727가사서비스, 간병서비스, 병원동행, 일상지원가사간병서비스, 일상돌봄서비스, 재가돌봄, 가사, 일상지원, 청년, 중장년, 한부모, 가족돌봄진포 2길 18(수송동)</v>
      </c>
      <c r="C141" s="36">
        <f t="shared" si="5"/>
        <v>138</v>
      </c>
      <c r="D141" s="9" t="s">
        <v>421</v>
      </c>
      <c r="E141" s="21">
        <v>3</v>
      </c>
      <c r="F141" s="33" t="s">
        <v>21</v>
      </c>
      <c r="G141" s="5" t="s">
        <v>22</v>
      </c>
      <c r="H141" s="101" t="s">
        <v>23</v>
      </c>
      <c r="I141" s="43" t="s">
        <v>24</v>
      </c>
      <c r="J141" s="91" t="s">
        <v>25</v>
      </c>
      <c r="K141" s="88" t="s">
        <v>479</v>
      </c>
      <c r="L141"/>
      <c r="N141" s="8"/>
    </row>
    <row r="142" spans="1:14" ht="30" customHeight="1" x14ac:dyDescent="0.3">
      <c r="A142" s="7" t="s">
        <v>848</v>
      </c>
      <c r="B142" s="114" t="str">
        <f t="shared" si="4"/>
        <v>일상돌봄 병원동행서비스군산한마음사회서비스센터월명동463-4191병원동행관내, 병원동행, 병원 접수 보조중앙로 169, 농협 3층(중앙로 1가)</v>
      </c>
      <c r="C142" s="36">
        <f t="shared" si="5"/>
        <v>139</v>
      </c>
      <c r="D142" s="9" t="s">
        <v>429</v>
      </c>
      <c r="E142" s="21">
        <v>1</v>
      </c>
      <c r="F142" s="33" t="s">
        <v>12</v>
      </c>
      <c r="G142" s="5" t="s">
        <v>13</v>
      </c>
      <c r="H142" s="101" t="s">
        <v>14</v>
      </c>
      <c r="I142" s="43" t="s">
        <v>15</v>
      </c>
      <c r="J142" s="91" t="s">
        <v>430</v>
      </c>
      <c r="K142" s="92" t="s">
        <v>431</v>
      </c>
      <c r="M142" s="7"/>
    </row>
    <row r="143" spans="1:14" ht="30" customHeight="1" x14ac:dyDescent="0.3">
      <c r="A143" s="7" t="s">
        <v>849</v>
      </c>
      <c r="B143" s="114" t="str">
        <f t="shared" si="4"/>
        <v>일상돌봄 병원동행서비스군산재가사회서비스센터중앙동442-0377병원동행관내, 병원동행, 병원 접수 보조신영 1길 20-3(평화동)</v>
      </c>
      <c r="C143" s="36">
        <f t="shared" si="5"/>
        <v>140</v>
      </c>
      <c r="D143" s="9" t="s">
        <v>429</v>
      </c>
      <c r="E143" s="21">
        <v>2</v>
      </c>
      <c r="F143" s="33" t="s">
        <v>17</v>
      </c>
      <c r="G143" s="5" t="s">
        <v>18</v>
      </c>
      <c r="H143" s="101" t="s">
        <v>19</v>
      </c>
      <c r="I143" s="43" t="s">
        <v>20</v>
      </c>
      <c r="J143" s="91" t="s">
        <v>430</v>
      </c>
      <c r="K143" s="92" t="s">
        <v>431</v>
      </c>
      <c r="M143" s="7"/>
    </row>
    <row r="144" spans="1:14" s="24" customFormat="1" ht="30" customHeight="1" x14ac:dyDescent="0.3">
      <c r="A144" s="7" t="s">
        <v>850</v>
      </c>
      <c r="B144" s="114" t="str">
        <f t="shared" si="4"/>
        <v>일상돌봄 병원동행서비스나눔 노인케어센터수송동070-7804-2727병원동행관내, 병원동행, 병원 접수 보조진포 2길 18(수송동)</v>
      </c>
      <c r="C144" s="36">
        <f t="shared" si="5"/>
        <v>141</v>
      </c>
      <c r="D144" s="9" t="s">
        <v>429</v>
      </c>
      <c r="E144" s="21">
        <v>3</v>
      </c>
      <c r="F144" s="33" t="s">
        <v>21</v>
      </c>
      <c r="G144" s="5" t="s">
        <v>22</v>
      </c>
      <c r="H144" s="101" t="s">
        <v>23</v>
      </c>
      <c r="I144" s="43" t="s">
        <v>24</v>
      </c>
      <c r="J144" s="91" t="s">
        <v>430</v>
      </c>
      <c r="K144" s="92" t="s">
        <v>431</v>
      </c>
      <c r="L144"/>
      <c r="M144" s="7"/>
      <c r="N144" s="8"/>
    </row>
    <row r="145" spans="1:14" s="7" customFormat="1" ht="30" customHeight="1" x14ac:dyDescent="0.3">
      <c r="A145" s="7" t="s">
        <v>851</v>
      </c>
      <c r="B145" s="114" t="str">
        <f t="shared" si="4"/>
        <v>일상돌봄 심리지원서비스군산마음봄날심리상담센터나운2동911-7199돌봄 스트레스 및 심리회복, 가족관계 및 의사소통 향상, 심리적 소진 예방 및 회복탄력돌봄 스트레스 관리,정서 회복,심리적 소진 예방,회복탄력성 강화,가족관계 증진,의사소통 향상
자기돌봄 및 정서조절나운로 61, 4층 401호(나운동)</v>
      </c>
      <c r="C145" s="36">
        <f t="shared" si="5"/>
        <v>142</v>
      </c>
      <c r="D145" s="4" t="s">
        <v>432</v>
      </c>
      <c r="E145" s="20">
        <v>1</v>
      </c>
      <c r="F145" s="86" t="s">
        <v>228</v>
      </c>
      <c r="G145" s="27" t="s">
        <v>229</v>
      </c>
      <c r="H145" s="106" t="s">
        <v>458</v>
      </c>
      <c r="I145" s="52" t="s">
        <v>230</v>
      </c>
      <c r="J145" s="70" t="s">
        <v>433</v>
      </c>
      <c r="K145" s="71" t="s">
        <v>434</v>
      </c>
      <c r="L145"/>
      <c r="N145" s="8"/>
    </row>
    <row r="146" spans="1:14" s="7" customFormat="1" ht="30" customHeight="1" x14ac:dyDescent="0.3">
      <c r="A146" s="7" t="s">
        <v>852</v>
      </c>
      <c r="B146" s="114" t="str">
        <f t="shared" si="4"/>
        <v>일상돌봄 심리지원서비스본 심리상담센터수송동465-2592성인심리지원서비스, 일상돌봄서비스성인심리상담, 돌봄필요 청.중장년, 청년, 중장년축동안3길 24, 201호(수송동)</v>
      </c>
      <c r="C146" s="36">
        <f t="shared" si="5"/>
        <v>143</v>
      </c>
      <c r="D146" s="4" t="s">
        <v>432</v>
      </c>
      <c r="E146" s="20">
        <v>2</v>
      </c>
      <c r="F146" s="86" t="s">
        <v>397</v>
      </c>
      <c r="G146" s="27" t="s">
        <v>398</v>
      </c>
      <c r="H146" s="106" t="s">
        <v>23</v>
      </c>
      <c r="I146" s="52" t="s">
        <v>399</v>
      </c>
      <c r="J146" s="70" t="s">
        <v>677</v>
      </c>
      <c r="K146" s="71" t="s">
        <v>676</v>
      </c>
      <c r="L146"/>
      <c r="N146" s="8"/>
    </row>
    <row r="147" spans="1:14" s="7" customFormat="1" ht="30" customHeight="1" x14ac:dyDescent="0.3">
      <c r="A147" s="7" t="s">
        <v>853</v>
      </c>
      <c r="B147" s="114" t="str">
        <f t="shared" si="4"/>
        <v>일상돌봄 영양관리서비스올담푸드미성동442-0700식사,영양관리식사제공, 영양관리산북로 128</v>
      </c>
      <c r="C147" s="36">
        <f t="shared" si="5"/>
        <v>144</v>
      </c>
      <c r="D147" s="4" t="s">
        <v>423</v>
      </c>
      <c r="E147" s="20">
        <v>1</v>
      </c>
      <c r="F147" s="86" t="s">
        <v>424</v>
      </c>
      <c r="G147" s="1" t="s">
        <v>425</v>
      </c>
      <c r="H147" s="106" t="s">
        <v>378</v>
      </c>
      <c r="I147" s="44" t="s">
        <v>426</v>
      </c>
      <c r="J147" s="93" t="s">
        <v>427</v>
      </c>
      <c r="K147" s="94" t="s">
        <v>428</v>
      </c>
      <c r="L147"/>
      <c r="N147" s="8"/>
    </row>
    <row r="148" spans="1:14" s="7" customFormat="1" ht="30" customHeight="1" x14ac:dyDescent="0.3">
      <c r="A148" s="7" t="s">
        <v>854</v>
      </c>
      <c r="B148" s="114" t="str">
        <f t="shared" si="4"/>
        <v>일상돌봄 전북힐링지원서비스깐치멀맛집(깐치멀식생활체험관)성산면453-7759스트레스 관리, 심리안정, 치유농장,푸드테라피지역사회서비스, 일상돌봄, 치유농업, 자연친화, 식물, 체험성산면 깐치멀 1길 27</v>
      </c>
      <c r="C148" s="36">
        <f t="shared" si="5"/>
        <v>145</v>
      </c>
      <c r="D148" s="4" t="s">
        <v>439</v>
      </c>
      <c r="E148" s="20">
        <v>1</v>
      </c>
      <c r="F148" s="86" t="s">
        <v>411</v>
      </c>
      <c r="G148" s="1" t="s">
        <v>412</v>
      </c>
      <c r="H148" s="106" t="s">
        <v>258</v>
      </c>
      <c r="I148" s="44" t="s">
        <v>413</v>
      </c>
      <c r="J148" s="93" t="s">
        <v>414</v>
      </c>
      <c r="K148" s="94" t="s">
        <v>674</v>
      </c>
      <c r="L148"/>
      <c r="N148" s="8"/>
    </row>
    <row r="149" spans="1:14" s="7" customFormat="1" ht="30" customHeight="1" x14ac:dyDescent="0.3">
      <c r="A149" s="7" t="s">
        <v>855</v>
      </c>
      <c r="B149" s="114" t="str">
        <f t="shared" si="4"/>
        <v>일상돌봄 전북힐링지원서비스주식회사 만나옥구읍464-7897치유농업 기반 정서지원, 원예활동 및 식물돌봄, 농촌자원 활용 체험활동, 가족관계 형성지원, 사회성 향상활동치유농업, 식물돌봄, 원예활동, 농촌체험, 정서안정, 사회성향상, 가족관계지원옥구읍 오곡길 29-18</v>
      </c>
      <c r="C149" s="36">
        <f t="shared" si="5"/>
        <v>146</v>
      </c>
      <c r="D149" s="4" t="s">
        <v>439</v>
      </c>
      <c r="E149" s="20">
        <v>2</v>
      </c>
      <c r="F149" s="86" t="s">
        <v>415</v>
      </c>
      <c r="G149" s="1" t="s">
        <v>416</v>
      </c>
      <c r="H149" s="106" t="s">
        <v>417</v>
      </c>
      <c r="I149" s="44" t="s">
        <v>418</v>
      </c>
      <c r="J149" s="93" t="s">
        <v>419</v>
      </c>
      <c r="K149" s="94" t="s">
        <v>420</v>
      </c>
      <c r="L149"/>
      <c r="N149" s="8"/>
    </row>
    <row r="150" spans="1:14" s="24" customFormat="1" ht="30" customHeight="1" x14ac:dyDescent="0.3">
      <c r="A150" s="7" t="s">
        <v>856</v>
      </c>
      <c r="B150" s="114" t="str">
        <f t="shared" si="4"/>
        <v>일상돌봄 중장년건강생활지원서비스유순정에어로빅흥남동465-1410건강상담, 인바디검사, 운동처방, 개인별 맞춤형 운동, 건강관리 정보라인댄스, 에어로빅, 인터벌 트레이닝, 필라테스, 코어 운동, 개인지도, 개인별 맞춤형 질환 예방운동서흥2길 57, 3층(서흥남동)</v>
      </c>
      <c r="C150" s="36">
        <f t="shared" si="5"/>
        <v>147</v>
      </c>
      <c r="D150" s="37" t="s">
        <v>435</v>
      </c>
      <c r="E150" s="21">
        <v>1</v>
      </c>
      <c r="F150" s="33" t="s">
        <v>276</v>
      </c>
      <c r="G150" s="25" t="s">
        <v>277</v>
      </c>
      <c r="H150" s="101" t="s">
        <v>195</v>
      </c>
      <c r="I150" s="43" t="s">
        <v>278</v>
      </c>
      <c r="J150" s="91" t="s">
        <v>436</v>
      </c>
      <c r="K150" s="95" t="s">
        <v>437</v>
      </c>
      <c r="L150"/>
      <c r="M150" s="7"/>
      <c r="N150" s="8"/>
    </row>
    <row r="151" spans="1:14" s="24" customFormat="1" ht="30" customHeight="1" x14ac:dyDescent="0.3">
      <c r="A151" s="7" t="s">
        <v>857</v>
      </c>
      <c r="B151" s="114" t="str">
        <f t="shared" si="4"/>
        <v>일상돌봄 중장년건강생활지원서비스협동조합 늘 배움터성산면446-5632체력증진, 건강관리, 스트레칭체력증진, 건강관리, 스트레칭성산면 동군산로 31-2, 102호</v>
      </c>
      <c r="C151" s="36">
        <f t="shared" si="5"/>
        <v>148</v>
      </c>
      <c r="D151" s="37" t="s">
        <v>435</v>
      </c>
      <c r="E151" s="21">
        <v>2</v>
      </c>
      <c r="F151" s="33" t="s">
        <v>314</v>
      </c>
      <c r="G151" s="25" t="s">
        <v>315</v>
      </c>
      <c r="H151" s="101" t="s">
        <v>258</v>
      </c>
      <c r="I151" s="53" t="s">
        <v>316</v>
      </c>
      <c r="J151" s="80" t="s">
        <v>438</v>
      </c>
      <c r="K151" s="95" t="s">
        <v>438</v>
      </c>
      <c r="L151"/>
      <c r="M151" s="7"/>
      <c r="N151" s="8"/>
    </row>
    <row r="152" spans="1:14" s="7" customFormat="1" ht="30" customHeight="1" x14ac:dyDescent="0.3">
      <c r="A152" s="7" t="s">
        <v>858</v>
      </c>
      <c r="B152" s="114" t="str">
        <f t="shared" si="4"/>
        <v>긴급돌봄지원사업황토나라의료기복지센터수송동063-453-0024재가돌봄, 가사지원, 이동지원, 방문목욕긴급, 돌봄, 가사, 이동지원, 돌봄부재, 퇴원 후 한시적 돌봄의료원로 50(지곡동)</v>
      </c>
      <c r="C152" s="36">
        <f>ROW(C138)-2</f>
        <v>136</v>
      </c>
      <c r="D152" s="37" t="s">
        <v>440</v>
      </c>
      <c r="E152" s="21">
        <v>1</v>
      </c>
      <c r="F152" s="33" t="s">
        <v>441</v>
      </c>
      <c r="G152" s="25" t="s">
        <v>442</v>
      </c>
      <c r="H152" s="101" t="s">
        <v>23</v>
      </c>
      <c r="I152" s="43" t="s">
        <v>443</v>
      </c>
      <c r="J152" s="91" t="s">
        <v>444</v>
      </c>
      <c r="K152" s="95" t="s">
        <v>669</v>
      </c>
      <c r="L152"/>
      <c r="N152" s="8"/>
    </row>
    <row r="153" spans="1:14" s="7" customFormat="1" ht="30" customHeight="1" x14ac:dyDescent="0.3">
      <c r="A153" s="7" t="s">
        <v>859</v>
      </c>
      <c r="B153" s="114" t="str">
        <f t="shared" si="4"/>
        <v>긴급돌봄지원사업함께하는 재가노인통합지원센터개정동063-453-0885재가돌봄, 가사지원, 이동지원긴급, 돌봄, 가사, 이동지원, 돌봄부재, 퇴원 후 한시적 돌봄두란뜸2길 3, 205호(사정동)</v>
      </c>
      <c r="C153" s="36">
        <f>ROW(C152)-2</f>
        <v>150</v>
      </c>
      <c r="D153" s="37" t="s">
        <v>440</v>
      </c>
      <c r="E153" s="21">
        <v>2</v>
      </c>
      <c r="F153" s="33" t="s">
        <v>446</v>
      </c>
      <c r="G153" s="25" t="s">
        <v>447</v>
      </c>
      <c r="H153" s="101" t="s">
        <v>362</v>
      </c>
      <c r="I153" s="53" t="s">
        <v>448</v>
      </c>
      <c r="J153" s="91" t="s">
        <v>449</v>
      </c>
      <c r="K153" s="95" t="s">
        <v>445</v>
      </c>
      <c r="L153"/>
      <c r="N153" s="8"/>
    </row>
    <row r="154" spans="1:14" s="7" customFormat="1" ht="30" customHeight="1" x14ac:dyDescent="0.3">
      <c r="A154" s="7" t="s">
        <v>860</v>
      </c>
      <c r="B154" s="114" t="str">
        <f t="shared" si="4"/>
        <v>긴급돌봄지원사업예사랑노인복지센터신풍동063-464-9907재가돌봄, 가사지원, 이동지원긴급, 돌봄, 가사, 이동지원, 돌봄부재, 퇴원 후 한시적 돌봄하신재길 35(문화동)</v>
      </c>
      <c r="C154" s="36">
        <f>ROW(C153)-2</f>
        <v>151</v>
      </c>
      <c r="D154" s="9" t="s">
        <v>440</v>
      </c>
      <c r="E154" s="21">
        <v>3</v>
      </c>
      <c r="F154" s="33" t="s">
        <v>450</v>
      </c>
      <c r="G154" s="25" t="s">
        <v>451</v>
      </c>
      <c r="H154" s="101" t="s">
        <v>68</v>
      </c>
      <c r="I154" s="53" t="s">
        <v>452</v>
      </c>
      <c r="J154" s="91" t="s">
        <v>449</v>
      </c>
      <c r="K154" s="95" t="s">
        <v>445</v>
      </c>
      <c r="L154"/>
      <c r="N154" s="8"/>
    </row>
    <row r="179" ht="32.25" customHeight="1" x14ac:dyDescent="0.3"/>
    <row r="180" ht="32.25" customHeight="1" x14ac:dyDescent="0.3"/>
  </sheetData>
  <mergeCells count="1">
    <mergeCell ref="C1:K1"/>
  </mergeCells>
  <phoneticPr fontId="1" type="noConversion"/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B1:I170"/>
  <sheetViews>
    <sheetView tabSelected="1" zoomScale="85" zoomScaleNormal="85" workbookViewId="0">
      <selection activeCell="F3" sqref="F3"/>
    </sheetView>
  </sheetViews>
  <sheetFormatPr defaultRowHeight="22.5" customHeight="1" x14ac:dyDescent="0.3"/>
  <cols>
    <col min="2" max="2" width="6.875" style="120" customWidth="1"/>
    <col min="3" max="3" width="34.5" style="120" customWidth="1"/>
    <col min="4" max="4" width="5.375" style="120" hidden="1" customWidth="1"/>
    <col min="5" max="5" width="33.75" style="120" customWidth="1"/>
    <col min="6" max="6" width="46.25" style="214" customWidth="1"/>
    <col min="7" max="7" width="12.375" style="120" customWidth="1"/>
    <col min="8" max="8" width="16.5" style="120" customWidth="1"/>
    <col min="9" max="9" width="79.25" customWidth="1"/>
  </cols>
  <sheetData>
    <row r="1" spans="2:9" ht="22.5" customHeight="1" x14ac:dyDescent="0.3">
      <c r="B1" s="230"/>
      <c r="C1" s="232" t="s">
        <v>880</v>
      </c>
      <c r="D1" s="230"/>
      <c r="E1" s="230"/>
      <c r="F1" s="210" t="s">
        <v>478</v>
      </c>
    </row>
    <row r="2" spans="2:9" ht="5.25" customHeight="1" thickBot="1" x14ac:dyDescent="0.35">
      <c r="C2" s="122"/>
      <c r="E2" s="122"/>
      <c r="F2" s="211"/>
      <c r="G2" s="126"/>
    </row>
    <row r="3" spans="2:9" ht="60.75" customHeight="1" thickBot="1" x14ac:dyDescent="0.35">
      <c r="C3" s="124" t="s">
        <v>474</v>
      </c>
      <c r="D3" s="125"/>
      <c r="E3" s="125"/>
      <c r="F3" s="155"/>
      <c r="G3" s="161"/>
      <c r="H3" s="128" t="s">
        <v>476</v>
      </c>
      <c r="I3" s="129"/>
    </row>
    <row r="4" spans="2:9" ht="5.25" customHeight="1" x14ac:dyDescent="0.3">
      <c r="C4" s="122"/>
      <c r="E4" s="122"/>
      <c r="F4" s="212"/>
      <c r="G4" s="122"/>
    </row>
    <row r="6" spans="2:9" ht="22.5" customHeight="1" x14ac:dyDescent="0.3">
      <c r="B6" s="117" t="s">
        <v>3</v>
      </c>
      <c r="C6" s="116" t="s">
        <v>4</v>
      </c>
      <c r="D6" s="116" t="s">
        <v>455</v>
      </c>
      <c r="E6" s="116" t="s">
        <v>6</v>
      </c>
      <c r="F6" s="116" t="s">
        <v>7</v>
      </c>
      <c r="G6" s="116" t="s">
        <v>8</v>
      </c>
      <c r="H6" s="116" t="s">
        <v>9</v>
      </c>
      <c r="I6" s="119" t="s">
        <v>454</v>
      </c>
    </row>
    <row r="7" spans="2:9" ht="22.5" customHeight="1" x14ac:dyDescent="0.3">
      <c r="B7" s="121" t="str">
        <f>IF(OR(C7="",C7="검색 결과가 없습니다."),"",ROWS($B$7:B7))</f>
        <v/>
      </c>
      <c r="C7" s="162" t="str">
        <f t="array" ref="C7">IF(LEN(TRIM($F$3))=0,"",IFERROR(INDEX('26.6'!D$4:D$1024,SMALL(IF(ISNUMBER(SEARCH(TRIM($F$3),'26.6'!$B$4:$B$1024)),ROW('26.6'!$B$4:$B$1024)-ROW('26.6'!$B$4)+1),ROWS(C$7:C7))),""))</f>
        <v/>
      </c>
      <c r="D7" s="162" t="str">
        <f t="array" ref="D7">IF(LEN(TRIM($F$3))=0,"",IFERROR(INDEX('26.6'!E$4:E$1024,SMALL(IF(ISNUMBER(SEARCH(TRIM($F$3),'26.6'!$B$4:$B$1024)),ROW('26.6'!$B$4:$B$1024)-ROW('26.6'!$B$4)+1),ROWS(D$7:D7))),""))</f>
        <v/>
      </c>
      <c r="E7" s="162" t="str">
        <f t="array" ref="E7">IF(LEN(TRIM($F$3))=0,"",IFERROR(INDEX('26.6'!F$4:F$1024,SMALL(IF(ISNUMBER(SEARCH(TRIM($F$3),'26.6'!$B$4:$B$1024)),ROW('26.6'!$B$4:$B$1024)-ROW('26.6'!$B$4)+1),ROWS(E$7:E7))),""))</f>
        <v/>
      </c>
      <c r="F7" s="213" t="str">
        <f t="array" ref="F7">IF(LEN(TRIM($F$3))=0,"",IFERROR(INDEX('26.6'!G$4:G$1024,SMALL(IF(ISNUMBER(SEARCH(TRIM($F$3),'26.6'!$B$4:$B$1024)),ROW('26.6'!$B$4:$B$1024)-ROW('26.6'!$B$4)+1),ROWS(F$7:F7))),""))</f>
        <v/>
      </c>
      <c r="G7" s="162" t="str">
        <f t="array" ref="G7">IF(LEN(TRIM($F$3))=0,"",IFERROR(INDEX('26.6'!H$4:H$1024,SMALL(IF(ISNUMBER(SEARCH(TRIM($F$3),'26.6'!$B$4:$B$1024)),ROW('26.6'!$B$4:$B$1024)-ROW('26.6'!$B$4)+1),ROWS(G$7:G7))),""))</f>
        <v/>
      </c>
      <c r="H7" s="162" t="str">
        <f t="array" ref="H7">IF(LEN(TRIM($F$3))=0,"",IFERROR(INDEX('26.6'!I$4:I$1024,SMALL(IF(ISNUMBER(SEARCH(TRIM($F$3),'26.6'!$B$4:$B$1024)),ROW('26.6'!$B$4:$B$1024)-ROW('26.6'!$B$4)+1),ROWS(H$7:H7))),""))</f>
        <v/>
      </c>
      <c r="I7" s="118" t="str">
        <f t="array" ref="I7">IF(LEN(TRIM($F$3))=0,"",IFERROR(INDEX('26.6'!J$4:J$1024,SMALL(IF(ISNUMBER(SEARCH(TRIM($F$3),'26.6'!$B$4:$B$1024)),ROW('26.6'!$B$4:$B$1024)-ROW('26.6'!$B$4)+1),ROWS(I$7:I7))),""))</f>
        <v/>
      </c>
    </row>
    <row r="8" spans="2:9" ht="22.5" customHeight="1" x14ac:dyDescent="0.3">
      <c r="B8" s="121" t="str">
        <f>IF(OR(C8="",C8="검색 결과가 없습니다."),"",ROWS($B$7:B8))</f>
        <v/>
      </c>
      <c r="C8" s="162" t="str">
        <f t="array" ref="C8">IF(LEN(TRIM($F$3))=0,"",IFERROR(INDEX('26.6'!D$4:D$1024,SMALL(IF(ISNUMBER(SEARCH(TRIM($F$3),'26.6'!$B$4:$B$1024)),ROW('26.6'!$B$4:$B$1024)-ROW('26.6'!$B$4)+1),ROWS(C$7:C8))),""))</f>
        <v/>
      </c>
      <c r="D8" s="162" t="str">
        <f t="array" ref="D8">IF(LEN(TRIM($F$3))=0,"",IFERROR(INDEX('26.6'!E$4:E$1024,SMALL(IF(ISNUMBER(SEARCH(TRIM($F$3),'26.6'!$B$4:$B$1024)),ROW('26.6'!$B$4:$B$1024)-ROW('26.6'!$B$4)+1),ROWS(D$7:D8))),""))</f>
        <v/>
      </c>
      <c r="E8" s="162" t="str">
        <f t="array" ref="E8">IF(LEN(TRIM($F$3))=0,"",IFERROR(INDEX('26.6'!F$4:F$1024,SMALL(IF(ISNUMBER(SEARCH(TRIM($F$3),'26.6'!$B$4:$B$1024)),ROW('26.6'!$B$4:$B$1024)-ROW('26.6'!$B$4)+1),ROWS(E$7:E8))),""))</f>
        <v/>
      </c>
      <c r="F8" s="213" t="str">
        <f t="array" ref="F8">IF(LEN(TRIM($F$3))=0,"",IFERROR(INDEX('26.6'!G$4:G$1024,SMALL(IF(ISNUMBER(SEARCH(TRIM($F$3),'26.6'!$B$4:$B$1024)),ROW('26.6'!$B$4:$B$1024)-ROW('26.6'!$B$4)+1),ROWS(F$7:F8))),""))</f>
        <v/>
      </c>
      <c r="G8" s="162" t="str">
        <f t="array" ref="G8">IF(LEN(TRIM($F$3))=0,"",IFERROR(INDEX('26.6'!H$4:H$1024,SMALL(IF(ISNUMBER(SEARCH(TRIM($F$3),'26.6'!$B$4:$B$1024)),ROW('26.6'!$B$4:$B$1024)-ROW('26.6'!$B$4)+1),ROWS(G$7:G8))),""))</f>
        <v/>
      </c>
      <c r="H8" s="162" t="str">
        <f t="array" ref="H8">IF(LEN(TRIM($F$3))=0,"",IFERROR(INDEX('26.6'!I$4:I$1024,SMALL(IF(ISNUMBER(SEARCH(TRIM($F$3),'26.6'!$B$4:$B$1024)),ROW('26.6'!$B$4:$B$1024)-ROW('26.6'!$B$4)+1),ROWS(H$7:H8))),""))</f>
        <v/>
      </c>
      <c r="I8" s="118" t="str">
        <f t="array" ref="I8">IF(LEN(TRIM($F$3))=0,"",IFERROR(INDEX('26.6'!J$4:J$1024,SMALL(IF(ISNUMBER(SEARCH(TRIM($F$3),'26.6'!$B$4:$B$1024)),ROW('26.6'!$B$4:$B$1024)-ROW('26.6'!$B$4)+1),ROWS(I$7:I8))),""))</f>
        <v/>
      </c>
    </row>
    <row r="9" spans="2:9" ht="22.5" customHeight="1" x14ac:dyDescent="0.3">
      <c r="B9" s="121" t="str">
        <f>IF(OR(C9="",C9="검색 결과가 없습니다."),"",ROWS($B$7:B9))</f>
        <v/>
      </c>
      <c r="C9" s="162" t="str">
        <f t="array" ref="C9">IF(LEN(TRIM($F$3))=0,"",IFERROR(INDEX('26.6'!D$4:D$1024,SMALL(IF(ISNUMBER(SEARCH(TRIM($F$3),'26.6'!$B$4:$B$1024)),ROW('26.6'!$B$4:$B$1024)-ROW('26.6'!$B$4)+1),ROWS(C$7:C9))),""))</f>
        <v/>
      </c>
      <c r="D9" s="162" t="str">
        <f t="array" ref="D9">IF(LEN(TRIM($F$3))=0,"",IFERROR(INDEX('26.6'!E$4:E$1024,SMALL(IF(ISNUMBER(SEARCH(TRIM($F$3),'26.6'!$B$4:$B$1024)),ROW('26.6'!$B$4:$B$1024)-ROW('26.6'!$B$4)+1),ROWS(D$7:D9))),""))</f>
        <v/>
      </c>
      <c r="E9" s="162" t="str">
        <f t="array" ref="E9">IF(LEN(TRIM($F$3))=0,"",IFERROR(INDEX('26.6'!F$4:F$1024,SMALL(IF(ISNUMBER(SEARCH(TRIM($F$3),'26.6'!$B$4:$B$1024)),ROW('26.6'!$B$4:$B$1024)-ROW('26.6'!$B$4)+1),ROWS(E$7:E9))),""))</f>
        <v/>
      </c>
      <c r="F9" s="213" t="str">
        <f t="array" ref="F9">IF(LEN(TRIM($F$3))=0,"",IFERROR(INDEX('26.6'!G$4:G$1024,SMALL(IF(ISNUMBER(SEARCH(TRIM($F$3),'26.6'!$B$4:$B$1024)),ROW('26.6'!$B$4:$B$1024)-ROW('26.6'!$B$4)+1),ROWS(F$7:F9))),""))</f>
        <v/>
      </c>
      <c r="G9" s="162" t="str">
        <f t="array" ref="G9">IF(LEN(TRIM($F$3))=0,"",IFERROR(INDEX('26.6'!H$4:H$1024,SMALL(IF(ISNUMBER(SEARCH(TRIM($F$3),'26.6'!$B$4:$B$1024)),ROW('26.6'!$B$4:$B$1024)-ROW('26.6'!$B$4)+1),ROWS(G$7:G9))),""))</f>
        <v/>
      </c>
      <c r="H9" s="162" t="str">
        <f t="array" ref="H9">IF(LEN(TRIM($F$3))=0,"",IFERROR(INDEX('26.6'!I$4:I$1024,SMALL(IF(ISNUMBER(SEARCH(TRIM($F$3),'26.6'!$B$4:$B$1024)),ROW('26.6'!$B$4:$B$1024)-ROW('26.6'!$B$4)+1),ROWS(H$7:H9))),""))</f>
        <v/>
      </c>
      <c r="I9" s="118" t="str">
        <f t="array" ref="I9">IF(LEN(TRIM($F$3))=0,"",IFERROR(INDEX('26.6'!J$4:J$1024,SMALL(IF(ISNUMBER(SEARCH(TRIM($F$3),'26.6'!$B$4:$B$1024)),ROW('26.6'!$B$4:$B$1024)-ROW('26.6'!$B$4)+1),ROWS(I$7:I9))),""))</f>
        <v/>
      </c>
    </row>
    <row r="10" spans="2:9" ht="22.5" customHeight="1" x14ac:dyDescent="0.3">
      <c r="B10" s="121" t="str">
        <f>IF(OR(C10="",C10="검색 결과가 없습니다."),"",ROWS($B$7:B10))</f>
        <v/>
      </c>
      <c r="C10" s="162" t="str">
        <f t="array" ref="C10">IF(LEN(TRIM($F$3))=0,"",IFERROR(INDEX('26.6'!D$4:D$1024,SMALL(IF(ISNUMBER(SEARCH(TRIM($F$3),'26.6'!$B$4:$B$1024)),ROW('26.6'!$B$4:$B$1024)-ROW('26.6'!$B$4)+1),ROWS(C$7:C10))),""))</f>
        <v/>
      </c>
      <c r="D10" s="162" t="str">
        <f t="array" ref="D10">IF(LEN(TRIM($F$3))=0,"",IFERROR(INDEX('26.6'!E$4:E$1024,SMALL(IF(ISNUMBER(SEARCH(TRIM($F$3),'26.6'!$B$4:$B$1024)),ROW('26.6'!$B$4:$B$1024)-ROW('26.6'!$B$4)+1),ROWS(D$7:D10))),""))</f>
        <v/>
      </c>
      <c r="E10" s="162" t="str">
        <f t="array" ref="E10">IF(LEN(TRIM($F$3))=0,"",IFERROR(INDEX('26.6'!F$4:F$1024,SMALL(IF(ISNUMBER(SEARCH(TRIM($F$3),'26.6'!$B$4:$B$1024)),ROW('26.6'!$B$4:$B$1024)-ROW('26.6'!$B$4)+1),ROWS(E$7:E10))),""))</f>
        <v/>
      </c>
      <c r="F10" s="213" t="str">
        <f t="array" ref="F10">IF(LEN(TRIM($F$3))=0,"",IFERROR(INDEX('26.6'!G$4:G$1024,SMALL(IF(ISNUMBER(SEARCH(TRIM($F$3),'26.6'!$B$4:$B$1024)),ROW('26.6'!$B$4:$B$1024)-ROW('26.6'!$B$4)+1),ROWS(F$7:F10))),""))</f>
        <v/>
      </c>
      <c r="G10" s="162" t="str">
        <f t="array" ref="G10">IF(LEN(TRIM($F$3))=0,"",IFERROR(INDEX('26.6'!H$4:H$1024,SMALL(IF(ISNUMBER(SEARCH(TRIM($F$3),'26.6'!$B$4:$B$1024)),ROW('26.6'!$B$4:$B$1024)-ROW('26.6'!$B$4)+1),ROWS(G$7:G10))),""))</f>
        <v/>
      </c>
      <c r="H10" s="162" t="str">
        <f t="array" ref="H10">IF(LEN(TRIM($F$3))=0,"",IFERROR(INDEX('26.6'!I$4:I$1024,SMALL(IF(ISNUMBER(SEARCH(TRIM($F$3),'26.6'!$B$4:$B$1024)),ROW('26.6'!$B$4:$B$1024)-ROW('26.6'!$B$4)+1),ROWS(H$7:H10))),""))</f>
        <v/>
      </c>
      <c r="I10" s="118" t="str">
        <f t="array" ref="I10">IF(LEN(TRIM($F$3))=0,"",IFERROR(INDEX('26.6'!J$4:J$1024,SMALL(IF(ISNUMBER(SEARCH(TRIM($F$3),'26.6'!$B$4:$B$1024)),ROW('26.6'!$B$4:$B$1024)-ROW('26.6'!$B$4)+1),ROWS(I$7:I10))),""))</f>
        <v/>
      </c>
    </row>
    <row r="11" spans="2:9" ht="22.5" customHeight="1" x14ac:dyDescent="0.3">
      <c r="B11" s="121" t="str">
        <f>IF(OR(C11="",C11="검색 결과가 없습니다."),"",ROWS($B$7:B11))</f>
        <v/>
      </c>
      <c r="C11" s="162" t="str">
        <f t="array" ref="C11">IF(LEN(TRIM($F$3))=0,"",IFERROR(INDEX('26.6'!D$4:D$1024,SMALL(IF(ISNUMBER(SEARCH(TRIM($F$3),'26.6'!$B$4:$B$1024)),ROW('26.6'!$B$4:$B$1024)-ROW('26.6'!$B$4)+1),ROWS(C$7:C11))),""))</f>
        <v/>
      </c>
      <c r="D11" s="162" t="str">
        <f t="array" ref="D11">IF(LEN(TRIM($F$3))=0,"",IFERROR(INDEX('26.6'!E$4:E$1024,SMALL(IF(ISNUMBER(SEARCH(TRIM($F$3),'26.6'!$B$4:$B$1024)),ROW('26.6'!$B$4:$B$1024)-ROW('26.6'!$B$4)+1),ROWS(D$7:D11))),""))</f>
        <v/>
      </c>
      <c r="E11" s="162" t="str">
        <f t="array" ref="E11">IF(LEN(TRIM($F$3))=0,"",IFERROR(INDEX('26.6'!F$4:F$1024,SMALL(IF(ISNUMBER(SEARCH(TRIM($F$3),'26.6'!$B$4:$B$1024)),ROW('26.6'!$B$4:$B$1024)-ROW('26.6'!$B$4)+1),ROWS(E$7:E11))),""))</f>
        <v/>
      </c>
      <c r="F11" s="213" t="str">
        <f t="array" ref="F11">IF(LEN(TRIM($F$3))=0,"",IFERROR(INDEX('26.6'!G$4:G$1024,SMALL(IF(ISNUMBER(SEARCH(TRIM($F$3),'26.6'!$B$4:$B$1024)),ROW('26.6'!$B$4:$B$1024)-ROW('26.6'!$B$4)+1),ROWS(F$7:F11))),""))</f>
        <v/>
      </c>
      <c r="G11" s="162" t="str">
        <f t="array" ref="G11">IF(LEN(TRIM($F$3))=0,"",IFERROR(INDEX('26.6'!H$4:H$1024,SMALL(IF(ISNUMBER(SEARCH(TRIM($F$3),'26.6'!$B$4:$B$1024)),ROW('26.6'!$B$4:$B$1024)-ROW('26.6'!$B$4)+1),ROWS(G$7:G11))),""))</f>
        <v/>
      </c>
      <c r="H11" s="162" t="str">
        <f t="array" ref="H11">IF(LEN(TRIM($F$3))=0,"",IFERROR(INDEX('26.6'!I$4:I$1024,SMALL(IF(ISNUMBER(SEARCH(TRIM($F$3),'26.6'!$B$4:$B$1024)),ROW('26.6'!$B$4:$B$1024)-ROW('26.6'!$B$4)+1),ROWS(H$7:H11))),""))</f>
        <v/>
      </c>
      <c r="I11" s="118" t="str">
        <f t="array" ref="I11">IF(LEN(TRIM($F$3))=0,"",IFERROR(INDEX('26.6'!J$4:J$1024,SMALL(IF(ISNUMBER(SEARCH(TRIM($F$3),'26.6'!$B$4:$B$1024)),ROW('26.6'!$B$4:$B$1024)-ROW('26.6'!$B$4)+1),ROWS(I$7:I11))),""))</f>
        <v/>
      </c>
    </row>
    <row r="12" spans="2:9" ht="22.5" customHeight="1" x14ac:dyDescent="0.3">
      <c r="B12" s="121" t="str">
        <f>IF(OR(C12="",C12="검색 결과가 없습니다."),"",ROWS($B$7:B12))</f>
        <v/>
      </c>
      <c r="C12" s="162" t="str">
        <f t="array" ref="C12">IF(LEN(TRIM($F$3))=0,"",IFERROR(INDEX('26.6'!D$4:D$1024,SMALL(IF(ISNUMBER(SEARCH(TRIM($F$3),'26.6'!$B$4:$B$1024)),ROW('26.6'!$B$4:$B$1024)-ROW('26.6'!$B$4)+1),ROWS(C$7:C12))),""))</f>
        <v/>
      </c>
      <c r="D12" s="162" t="str">
        <f t="array" ref="D12">IF(LEN(TRIM($F$3))=0,"",IFERROR(INDEX('26.6'!E$4:E$1024,SMALL(IF(ISNUMBER(SEARCH(TRIM($F$3),'26.6'!$B$4:$B$1024)),ROW('26.6'!$B$4:$B$1024)-ROW('26.6'!$B$4)+1),ROWS(D$7:D12))),""))</f>
        <v/>
      </c>
      <c r="E12" s="162" t="str">
        <f t="array" ref="E12">IF(LEN(TRIM($F$3))=0,"",IFERROR(INDEX('26.6'!F$4:F$1024,SMALL(IF(ISNUMBER(SEARCH(TRIM($F$3),'26.6'!$B$4:$B$1024)),ROW('26.6'!$B$4:$B$1024)-ROW('26.6'!$B$4)+1),ROWS(E$7:E12))),""))</f>
        <v/>
      </c>
      <c r="F12" s="213" t="str">
        <f t="array" ref="F12">IF(LEN(TRIM($F$3))=0,"",IFERROR(INDEX('26.6'!G$4:G$1024,SMALL(IF(ISNUMBER(SEARCH(TRIM($F$3),'26.6'!$B$4:$B$1024)),ROW('26.6'!$B$4:$B$1024)-ROW('26.6'!$B$4)+1),ROWS(F$7:F12))),""))</f>
        <v/>
      </c>
      <c r="G12" s="162" t="str">
        <f t="array" ref="G12">IF(LEN(TRIM($F$3))=0,"",IFERROR(INDEX('26.6'!H$4:H$1024,SMALL(IF(ISNUMBER(SEARCH(TRIM($F$3),'26.6'!$B$4:$B$1024)),ROW('26.6'!$B$4:$B$1024)-ROW('26.6'!$B$4)+1),ROWS(G$7:G12))),""))</f>
        <v/>
      </c>
      <c r="H12" s="162" t="str">
        <f t="array" ref="H12">IF(LEN(TRIM($F$3))=0,"",IFERROR(INDEX('26.6'!I$4:I$1024,SMALL(IF(ISNUMBER(SEARCH(TRIM($F$3),'26.6'!$B$4:$B$1024)),ROW('26.6'!$B$4:$B$1024)-ROW('26.6'!$B$4)+1),ROWS(H$7:H12))),""))</f>
        <v/>
      </c>
      <c r="I12" s="118" t="str">
        <f t="array" ref="I12">IF(LEN(TRIM($F$3))=0,"",IFERROR(INDEX('26.6'!J$4:J$1024,SMALL(IF(ISNUMBER(SEARCH(TRIM($F$3),'26.6'!$B$4:$B$1024)),ROW('26.6'!$B$4:$B$1024)-ROW('26.6'!$B$4)+1),ROWS(I$7:I12))),""))</f>
        <v/>
      </c>
    </row>
    <row r="13" spans="2:9" ht="22.5" customHeight="1" x14ac:dyDescent="0.3">
      <c r="B13" s="121" t="str">
        <f>IF(OR(C13="",C13="검색 결과가 없습니다."),"",ROWS($B$7:B13))</f>
        <v/>
      </c>
      <c r="C13" s="162" t="str">
        <f t="array" ref="C13">IF(LEN(TRIM($F$3))=0,"",IFERROR(INDEX('26.6'!D$4:D$1024,SMALL(IF(ISNUMBER(SEARCH(TRIM($F$3),'26.6'!$B$4:$B$1024)),ROW('26.6'!$B$4:$B$1024)-ROW('26.6'!$B$4)+1),ROWS(C$7:C13))),""))</f>
        <v/>
      </c>
      <c r="D13" s="162" t="str">
        <f t="array" ref="D13">IF(LEN(TRIM($F$3))=0,"",IFERROR(INDEX('26.6'!E$4:E$1024,SMALL(IF(ISNUMBER(SEARCH(TRIM($F$3),'26.6'!$B$4:$B$1024)),ROW('26.6'!$B$4:$B$1024)-ROW('26.6'!$B$4)+1),ROWS(D$7:D13))),""))</f>
        <v/>
      </c>
      <c r="E13" s="162" t="str">
        <f t="array" ref="E13">IF(LEN(TRIM($F$3))=0,"",IFERROR(INDEX('26.6'!F$4:F$1024,SMALL(IF(ISNUMBER(SEARCH(TRIM($F$3),'26.6'!$B$4:$B$1024)),ROW('26.6'!$B$4:$B$1024)-ROW('26.6'!$B$4)+1),ROWS(E$7:E13))),""))</f>
        <v/>
      </c>
      <c r="F13" s="213" t="str">
        <f t="array" ref="F13">IF(LEN(TRIM($F$3))=0,"",IFERROR(INDEX('26.6'!G$4:G$1024,SMALL(IF(ISNUMBER(SEARCH(TRIM($F$3),'26.6'!$B$4:$B$1024)),ROW('26.6'!$B$4:$B$1024)-ROW('26.6'!$B$4)+1),ROWS(F$7:F13))),""))</f>
        <v/>
      </c>
      <c r="G13" s="162" t="str">
        <f t="array" ref="G13">IF(LEN(TRIM($F$3))=0,"",IFERROR(INDEX('26.6'!H$4:H$1024,SMALL(IF(ISNUMBER(SEARCH(TRIM($F$3),'26.6'!$B$4:$B$1024)),ROW('26.6'!$B$4:$B$1024)-ROW('26.6'!$B$4)+1),ROWS(G$7:G13))),""))</f>
        <v/>
      </c>
      <c r="H13" s="162" t="str">
        <f t="array" ref="H13">IF(LEN(TRIM($F$3))=0,"",IFERROR(INDEX('26.6'!I$4:I$1024,SMALL(IF(ISNUMBER(SEARCH(TRIM($F$3),'26.6'!$B$4:$B$1024)),ROW('26.6'!$B$4:$B$1024)-ROW('26.6'!$B$4)+1),ROWS(H$7:H13))),""))</f>
        <v/>
      </c>
      <c r="I13" s="118" t="str">
        <f t="array" ref="I13">IF(LEN(TRIM($F$3))=0,"",IFERROR(INDEX('26.6'!J$4:J$1024,SMALL(IF(ISNUMBER(SEARCH(TRIM($F$3),'26.6'!$B$4:$B$1024)),ROW('26.6'!$B$4:$B$1024)-ROW('26.6'!$B$4)+1),ROWS(I$7:I13))),""))</f>
        <v/>
      </c>
    </row>
    <row r="14" spans="2:9" ht="22.5" customHeight="1" x14ac:dyDescent="0.3">
      <c r="B14" s="121" t="str">
        <f>IF(OR(C14="",C14="검색 결과가 없습니다."),"",ROWS($B$7:B14))</f>
        <v/>
      </c>
      <c r="C14" s="162" t="str">
        <f t="array" ref="C14">IF(LEN(TRIM($F$3))=0,"",IFERROR(INDEX('26.6'!D$4:D$1024,SMALL(IF(ISNUMBER(SEARCH(TRIM($F$3),'26.6'!$B$4:$B$1024)),ROW('26.6'!$B$4:$B$1024)-ROW('26.6'!$B$4)+1),ROWS(C$7:C14))),""))</f>
        <v/>
      </c>
      <c r="D14" s="162" t="str">
        <f t="array" ref="D14">IF(LEN(TRIM($F$3))=0,"",IFERROR(INDEX('26.6'!E$4:E$1024,SMALL(IF(ISNUMBER(SEARCH(TRIM($F$3),'26.6'!$B$4:$B$1024)),ROW('26.6'!$B$4:$B$1024)-ROW('26.6'!$B$4)+1),ROWS(D$7:D14))),""))</f>
        <v/>
      </c>
      <c r="E14" s="162" t="str">
        <f t="array" ref="E14">IF(LEN(TRIM($F$3))=0,"",IFERROR(INDEX('26.6'!F$4:F$1024,SMALL(IF(ISNUMBER(SEARCH(TRIM($F$3),'26.6'!$B$4:$B$1024)),ROW('26.6'!$B$4:$B$1024)-ROW('26.6'!$B$4)+1),ROWS(E$7:E14))),""))</f>
        <v/>
      </c>
      <c r="F14" s="213" t="str">
        <f t="array" ref="F14">IF(LEN(TRIM($F$3))=0,"",IFERROR(INDEX('26.6'!G$4:G$1024,SMALL(IF(ISNUMBER(SEARCH(TRIM($F$3),'26.6'!$B$4:$B$1024)),ROW('26.6'!$B$4:$B$1024)-ROW('26.6'!$B$4)+1),ROWS(F$7:F14))),""))</f>
        <v/>
      </c>
      <c r="G14" s="162" t="str">
        <f t="array" ref="G14">IF(LEN(TRIM($F$3))=0,"",IFERROR(INDEX('26.6'!H$4:H$1024,SMALL(IF(ISNUMBER(SEARCH(TRIM($F$3),'26.6'!$B$4:$B$1024)),ROW('26.6'!$B$4:$B$1024)-ROW('26.6'!$B$4)+1),ROWS(G$7:G14))),""))</f>
        <v/>
      </c>
      <c r="H14" s="162" t="str">
        <f t="array" ref="H14">IF(LEN(TRIM($F$3))=0,"",IFERROR(INDEX('26.6'!I$4:I$1024,SMALL(IF(ISNUMBER(SEARCH(TRIM($F$3),'26.6'!$B$4:$B$1024)),ROW('26.6'!$B$4:$B$1024)-ROW('26.6'!$B$4)+1),ROWS(H$7:H14))),""))</f>
        <v/>
      </c>
      <c r="I14" s="118" t="str">
        <f t="array" ref="I14">IF(LEN(TRIM($F$3))=0,"",IFERROR(INDEX('26.6'!J$4:J$1024,SMALL(IF(ISNUMBER(SEARCH(TRIM($F$3),'26.6'!$B$4:$B$1024)),ROW('26.6'!$B$4:$B$1024)-ROW('26.6'!$B$4)+1),ROWS(I$7:I14))),""))</f>
        <v/>
      </c>
    </row>
    <row r="15" spans="2:9" ht="22.5" customHeight="1" x14ac:dyDescent="0.3">
      <c r="B15" s="121" t="str">
        <f>IF(OR(C15="",C15="검색 결과가 없습니다."),"",ROWS($B$7:B15))</f>
        <v/>
      </c>
      <c r="C15" s="162" t="str">
        <f t="array" ref="C15">IF(LEN(TRIM($F$3))=0,"",IFERROR(INDEX('26.6'!D$4:D$1024,SMALL(IF(ISNUMBER(SEARCH(TRIM($F$3),'26.6'!$B$4:$B$1024)),ROW('26.6'!$B$4:$B$1024)-ROW('26.6'!$B$4)+1),ROWS(C$7:C15))),""))</f>
        <v/>
      </c>
      <c r="D15" s="162" t="str">
        <f t="array" ref="D15">IF(LEN(TRIM($F$3))=0,"",IFERROR(INDEX('26.6'!E$4:E$1024,SMALL(IF(ISNUMBER(SEARCH(TRIM($F$3),'26.6'!$B$4:$B$1024)),ROW('26.6'!$B$4:$B$1024)-ROW('26.6'!$B$4)+1),ROWS(D$7:D15))),""))</f>
        <v/>
      </c>
      <c r="E15" s="162" t="str">
        <f t="array" ref="E15">IF(LEN(TRIM($F$3))=0,"",IFERROR(INDEX('26.6'!F$4:F$1024,SMALL(IF(ISNUMBER(SEARCH(TRIM($F$3),'26.6'!$B$4:$B$1024)),ROW('26.6'!$B$4:$B$1024)-ROW('26.6'!$B$4)+1),ROWS(E$7:E15))),""))</f>
        <v/>
      </c>
      <c r="F15" s="213" t="str">
        <f t="array" ref="F15">IF(LEN(TRIM($F$3))=0,"",IFERROR(INDEX('26.6'!G$4:G$1024,SMALL(IF(ISNUMBER(SEARCH(TRIM($F$3),'26.6'!$B$4:$B$1024)),ROW('26.6'!$B$4:$B$1024)-ROW('26.6'!$B$4)+1),ROWS(F$7:F15))),""))</f>
        <v/>
      </c>
      <c r="G15" s="162" t="str">
        <f t="array" ref="G15">IF(LEN(TRIM($F$3))=0,"",IFERROR(INDEX('26.6'!H$4:H$1024,SMALL(IF(ISNUMBER(SEARCH(TRIM($F$3),'26.6'!$B$4:$B$1024)),ROW('26.6'!$B$4:$B$1024)-ROW('26.6'!$B$4)+1),ROWS(G$7:G15))),""))</f>
        <v/>
      </c>
      <c r="H15" s="162" t="str">
        <f t="array" ref="H15">IF(LEN(TRIM($F$3))=0,"",IFERROR(INDEX('26.6'!I$4:I$1024,SMALL(IF(ISNUMBER(SEARCH(TRIM($F$3),'26.6'!$B$4:$B$1024)),ROW('26.6'!$B$4:$B$1024)-ROW('26.6'!$B$4)+1),ROWS(H$7:H15))),""))</f>
        <v/>
      </c>
      <c r="I15" s="118" t="str">
        <f t="array" ref="I15">IF(LEN(TRIM($F$3))=0,"",IFERROR(INDEX('26.6'!J$4:J$1024,SMALL(IF(ISNUMBER(SEARCH(TRIM($F$3),'26.6'!$B$4:$B$1024)),ROW('26.6'!$B$4:$B$1024)-ROW('26.6'!$B$4)+1),ROWS(I$7:I15))),""))</f>
        <v/>
      </c>
    </row>
    <row r="16" spans="2:9" ht="22.5" customHeight="1" x14ac:dyDescent="0.3">
      <c r="B16" s="121" t="str">
        <f>IF(OR(C16="",C16="검색 결과가 없습니다."),"",ROWS($B$7:B16))</f>
        <v/>
      </c>
      <c r="C16" s="162" t="str">
        <f t="array" ref="C16">IF(LEN(TRIM($F$3))=0,"",IFERROR(INDEX('26.6'!D$4:D$1024,SMALL(IF(ISNUMBER(SEARCH(TRIM($F$3),'26.6'!$B$4:$B$1024)),ROW('26.6'!$B$4:$B$1024)-ROW('26.6'!$B$4)+1),ROWS(C$7:C16))),""))</f>
        <v/>
      </c>
      <c r="D16" s="162" t="str">
        <f t="array" ref="D16">IF(LEN(TRIM($F$3))=0,"",IFERROR(INDEX('26.6'!E$4:E$1024,SMALL(IF(ISNUMBER(SEARCH(TRIM($F$3),'26.6'!$B$4:$B$1024)),ROW('26.6'!$B$4:$B$1024)-ROW('26.6'!$B$4)+1),ROWS(D$7:D16))),""))</f>
        <v/>
      </c>
      <c r="E16" s="162" t="str">
        <f t="array" ref="E16">IF(LEN(TRIM($F$3))=0,"",IFERROR(INDEX('26.6'!F$4:F$1024,SMALL(IF(ISNUMBER(SEARCH(TRIM($F$3),'26.6'!$B$4:$B$1024)),ROW('26.6'!$B$4:$B$1024)-ROW('26.6'!$B$4)+1),ROWS(E$7:E16))),""))</f>
        <v/>
      </c>
      <c r="F16" s="213" t="str">
        <f t="array" ref="F16">IF(LEN(TRIM($F$3))=0,"",IFERROR(INDEX('26.6'!G$4:G$1024,SMALL(IF(ISNUMBER(SEARCH(TRIM($F$3),'26.6'!$B$4:$B$1024)),ROW('26.6'!$B$4:$B$1024)-ROW('26.6'!$B$4)+1),ROWS(F$7:F16))),""))</f>
        <v/>
      </c>
      <c r="G16" s="162" t="str">
        <f t="array" ref="G16">IF(LEN(TRIM($F$3))=0,"",IFERROR(INDEX('26.6'!H$4:H$1024,SMALL(IF(ISNUMBER(SEARCH(TRIM($F$3),'26.6'!$B$4:$B$1024)),ROW('26.6'!$B$4:$B$1024)-ROW('26.6'!$B$4)+1),ROWS(G$7:G16))),""))</f>
        <v/>
      </c>
      <c r="H16" s="162" t="str">
        <f t="array" ref="H16">IF(LEN(TRIM($F$3))=0,"",IFERROR(INDEX('26.6'!I$4:I$1024,SMALL(IF(ISNUMBER(SEARCH(TRIM($F$3),'26.6'!$B$4:$B$1024)),ROW('26.6'!$B$4:$B$1024)-ROW('26.6'!$B$4)+1),ROWS(H$7:H16))),""))</f>
        <v/>
      </c>
      <c r="I16" s="118" t="str">
        <f t="array" ref="I16">IF(LEN(TRIM($F$3))=0,"",IFERROR(INDEX('26.6'!J$4:J$1024,SMALL(IF(ISNUMBER(SEARCH(TRIM($F$3),'26.6'!$B$4:$B$1024)),ROW('26.6'!$B$4:$B$1024)-ROW('26.6'!$B$4)+1),ROWS(I$7:I16))),""))</f>
        <v/>
      </c>
    </row>
    <row r="17" spans="2:9" ht="22.5" customHeight="1" x14ac:dyDescent="0.3">
      <c r="B17" s="121" t="str">
        <f>IF(OR(C17="",C17="검색 결과가 없습니다."),"",ROWS($B$7:B17))</f>
        <v/>
      </c>
      <c r="C17" s="162" t="str">
        <f t="array" ref="C17">IF(LEN(TRIM($F$3))=0,"",IFERROR(INDEX('26.6'!D$4:D$1024,SMALL(IF(ISNUMBER(SEARCH(TRIM($F$3),'26.6'!$B$4:$B$1024)),ROW('26.6'!$B$4:$B$1024)-ROW('26.6'!$B$4)+1),ROWS(C$7:C17))),""))</f>
        <v/>
      </c>
      <c r="D17" s="162" t="str">
        <f t="array" ref="D17">IF(LEN(TRIM($F$3))=0,"",IFERROR(INDEX('26.6'!E$4:E$1024,SMALL(IF(ISNUMBER(SEARCH(TRIM($F$3),'26.6'!$B$4:$B$1024)),ROW('26.6'!$B$4:$B$1024)-ROW('26.6'!$B$4)+1),ROWS(D$7:D17))),""))</f>
        <v/>
      </c>
      <c r="E17" s="162" t="str">
        <f t="array" ref="E17">IF(LEN(TRIM($F$3))=0,"",IFERROR(INDEX('26.6'!F$4:F$1024,SMALL(IF(ISNUMBER(SEARCH(TRIM($F$3),'26.6'!$B$4:$B$1024)),ROW('26.6'!$B$4:$B$1024)-ROW('26.6'!$B$4)+1),ROWS(E$7:E17))),""))</f>
        <v/>
      </c>
      <c r="F17" s="213" t="str">
        <f t="array" ref="F17">IF(LEN(TRIM($F$3))=0,"",IFERROR(INDEX('26.6'!G$4:G$1024,SMALL(IF(ISNUMBER(SEARCH(TRIM($F$3),'26.6'!$B$4:$B$1024)),ROW('26.6'!$B$4:$B$1024)-ROW('26.6'!$B$4)+1),ROWS(F$7:F17))),""))</f>
        <v/>
      </c>
      <c r="G17" s="162" t="str">
        <f t="array" ref="G17">IF(LEN(TRIM($F$3))=0,"",IFERROR(INDEX('26.6'!H$4:H$1024,SMALL(IF(ISNUMBER(SEARCH(TRIM($F$3),'26.6'!$B$4:$B$1024)),ROW('26.6'!$B$4:$B$1024)-ROW('26.6'!$B$4)+1),ROWS(G$7:G17))),""))</f>
        <v/>
      </c>
      <c r="H17" s="162" t="str">
        <f t="array" ref="H17">IF(LEN(TRIM($F$3))=0,"",IFERROR(INDEX('26.6'!I$4:I$1024,SMALL(IF(ISNUMBER(SEARCH(TRIM($F$3),'26.6'!$B$4:$B$1024)),ROW('26.6'!$B$4:$B$1024)-ROW('26.6'!$B$4)+1),ROWS(H$7:H17))),""))</f>
        <v/>
      </c>
      <c r="I17" s="118" t="str">
        <f t="array" ref="I17">IF(LEN(TRIM($F$3))=0,"",IFERROR(INDEX('26.6'!J$4:J$1024,SMALL(IF(ISNUMBER(SEARCH(TRIM($F$3),'26.6'!$B$4:$B$1024)),ROW('26.6'!$B$4:$B$1024)-ROW('26.6'!$B$4)+1),ROWS(I$7:I17))),""))</f>
        <v/>
      </c>
    </row>
    <row r="18" spans="2:9" ht="22.5" customHeight="1" x14ac:dyDescent="0.3">
      <c r="B18" s="121" t="str">
        <f>IF(OR(C18="",C18="검색 결과가 없습니다."),"",ROWS($B$7:B18))</f>
        <v/>
      </c>
      <c r="C18" s="162" t="str">
        <f t="array" ref="C18">IF(LEN(TRIM($F$3))=0,"",IFERROR(INDEX('26.6'!D$4:D$1024,SMALL(IF(ISNUMBER(SEARCH(TRIM($F$3),'26.6'!$B$4:$B$1024)),ROW('26.6'!$B$4:$B$1024)-ROW('26.6'!$B$4)+1),ROWS(C$7:C18))),""))</f>
        <v/>
      </c>
      <c r="D18" s="162" t="str">
        <f t="array" ref="D18">IF(LEN(TRIM($F$3))=0,"",IFERROR(INDEX('26.6'!E$4:E$1024,SMALL(IF(ISNUMBER(SEARCH(TRIM($F$3),'26.6'!$B$4:$B$1024)),ROW('26.6'!$B$4:$B$1024)-ROW('26.6'!$B$4)+1),ROWS(D$7:D18))),""))</f>
        <v/>
      </c>
      <c r="E18" s="162" t="str">
        <f t="array" ref="E18">IF(LEN(TRIM($F$3))=0,"",IFERROR(INDEX('26.6'!F$4:F$1024,SMALL(IF(ISNUMBER(SEARCH(TRIM($F$3),'26.6'!$B$4:$B$1024)),ROW('26.6'!$B$4:$B$1024)-ROW('26.6'!$B$4)+1),ROWS(E$7:E18))),""))</f>
        <v/>
      </c>
      <c r="F18" s="213" t="str">
        <f t="array" ref="F18">IF(LEN(TRIM($F$3))=0,"",IFERROR(INDEX('26.6'!G$4:G$1024,SMALL(IF(ISNUMBER(SEARCH(TRIM($F$3),'26.6'!$B$4:$B$1024)),ROW('26.6'!$B$4:$B$1024)-ROW('26.6'!$B$4)+1),ROWS(F$7:F18))),""))</f>
        <v/>
      </c>
      <c r="G18" s="162" t="str">
        <f t="array" ref="G18">IF(LEN(TRIM($F$3))=0,"",IFERROR(INDEX('26.6'!H$4:H$1024,SMALL(IF(ISNUMBER(SEARCH(TRIM($F$3),'26.6'!$B$4:$B$1024)),ROW('26.6'!$B$4:$B$1024)-ROW('26.6'!$B$4)+1),ROWS(G$7:G18))),""))</f>
        <v/>
      </c>
      <c r="H18" s="162" t="str">
        <f t="array" ref="H18">IF(LEN(TRIM($F$3))=0,"",IFERROR(INDEX('26.6'!I$4:I$1024,SMALL(IF(ISNUMBER(SEARCH(TRIM($F$3),'26.6'!$B$4:$B$1024)),ROW('26.6'!$B$4:$B$1024)-ROW('26.6'!$B$4)+1),ROWS(H$7:H18))),""))</f>
        <v/>
      </c>
      <c r="I18" s="118" t="str">
        <f t="array" ref="I18">IF(LEN(TRIM($F$3))=0,"",IFERROR(INDEX('26.6'!J$4:J$1024,SMALL(IF(ISNUMBER(SEARCH(TRIM($F$3),'26.6'!$B$4:$B$1024)),ROW('26.6'!$B$4:$B$1024)-ROW('26.6'!$B$4)+1),ROWS(I$7:I18))),""))</f>
        <v/>
      </c>
    </row>
    <row r="19" spans="2:9" ht="22.5" customHeight="1" x14ac:dyDescent="0.3">
      <c r="B19" s="121" t="str">
        <f>IF(OR(C19="",C19="검색 결과가 없습니다."),"",ROWS($B$7:B19))</f>
        <v/>
      </c>
      <c r="C19" s="162" t="str">
        <f t="array" ref="C19">IF(LEN(TRIM($F$3))=0,"",IFERROR(INDEX('26.6'!D$4:D$1024,SMALL(IF(ISNUMBER(SEARCH(TRIM($F$3),'26.6'!$B$4:$B$1024)),ROW('26.6'!$B$4:$B$1024)-ROW('26.6'!$B$4)+1),ROWS(C$7:C19))),""))</f>
        <v/>
      </c>
      <c r="D19" s="162" t="str">
        <f t="array" ref="D19">IF(LEN(TRIM($F$3))=0,"",IFERROR(INDEX('26.6'!E$4:E$1024,SMALL(IF(ISNUMBER(SEARCH(TRIM($F$3),'26.6'!$B$4:$B$1024)),ROW('26.6'!$B$4:$B$1024)-ROW('26.6'!$B$4)+1),ROWS(D$7:D19))),""))</f>
        <v/>
      </c>
      <c r="E19" s="162" t="str">
        <f t="array" ref="E19">IF(LEN(TRIM($F$3))=0,"",IFERROR(INDEX('26.6'!F$4:F$1024,SMALL(IF(ISNUMBER(SEARCH(TRIM($F$3),'26.6'!$B$4:$B$1024)),ROW('26.6'!$B$4:$B$1024)-ROW('26.6'!$B$4)+1),ROWS(E$7:E19))),""))</f>
        <v/>
      </c>
      <c r="F19" s="213" t="str">
        <f t="array" ref="F19">IF(LEN(TRIM($F$3))=0,"",IFERROR(INDEX('26.6'!G$4:G$1024,SMALL(IF(ISNUMBER(SEARCH(TRIM($F$3),'26.6'!$B$4:$B$1024)),ROW('26.6'!$B$4:$B$1024)-ROW('26.6'!$B$4)+1),ROWS(F$7:F19))),""))</f>
        <v/>
      </c>
      <c r="G19" s="162" t="str">
        <f t="array" ref="G19">IF(LEN(TRIM($F$3))=0,"",IFERROR(INDEX('26.6'!H$4:H$1024,SMALL(IF(ISNUMBER(SEARCH(TRIM($F$3),'26.6'!$B$4:$B$1024)),ROW('26.6'!$B$4:$B$1024)-ROW('26.6'!$B$4)+1),ROWS(G$7:G19))),""))</f>
        <v/>
      </c>
      <c r="H19" s="162" t="str">
        <f t="array" ref="H19">IF(LEN(TRIM($F$3))=0,"",IFERROR(INDEX('26.6'!I$4:I$1024,SMALL(IF(ISNUMBER(SEARCH(TRIM($F$3),'26.6'!$B$4:$B$1024)),ROW('26.6'!$B$4:$B$1024)-ROW('26.6'!$B$4)+1),ROWS(H$7:H19))),""))</f>
        <v/>
      </c>
      <c r="I19" s="118" t="str">
        <f t="array" ref="I19">IF(LEN(TRIM($F$3))=0,"",IFERROR(INDEX('26.6'!J$4:J$1024,SMALL(IF(ISNUMBER(SEARCH(TRIM($F$3),'26.6'!$B$4:$B$1024)),ROW('26.6'!$B$4:$B$1024)-ROW('26.6'!$B$4)+1),ROWS(I$7:I19))),""))</f>
        <v/>
      </c>
    </row>
    <row r="20" spans="2:9" ht="22.5" customHeight="1" x14ac:dyDescent="0.3">
      <c r="B20" s="121" t="str">
        <f>IF(OR(C20="",C20="검색 결과가 없습니다."),"",ROWS($B$7:B20))</f>
        <v/>
      </c>
      <c r="C20" s="162" t="str">
        <f t="array" ref="C20">IF(LEN(TRIM($F$3))=0,"",IFERROR(INDEX('26.6'!D$4:D$1024,SMALL(IF(ISNUMBER(SEARCH(TRIM($F$3),'26.6'!$B$4:$B$1024)),ROW('26.6'!$B$4:$B$1024)-ROW('26.6'!$B$4)+1),ROWS(C$7:C20))),""))</f>
        <v/>
      </c>
      <c r="D20" s="162" t="str">
        <f t="array" ref="D20">IF(LEN(TRIM($F$3))=0,"",IFERROR(INDEX('26.6'!E$4:E$1024,SMALL(IF(ISNUMBER(SEARCH(TRIM($F$3),'26.6'!$B$4:$B$1024)),ROW('26.6'!$B$4:$B$1024)-ROW('26.6'!$B$4)+1),ROWS(D$7:D20))),""))</f>
        <v/>
      </c>
      <c r="E20" s="162" t="str">
        <f t="array" ref="E20">IF(LEN(TRIM($F$3))=0,"",IFERROR(INDEX('26.6'!F$4:F$1024,SMALL(IF(ISNUMBER(SEARCH(TRIM($F$3),'26.6'!$B$4:$B$1024)),ROW('26.6'!$B$4:$B$1024)-ROW('26.6'!$B$4)+1),ROWS(E$7:E20))),""))</f>
        <v/>
      </c>
      <c r="F20" s="213" t="str">
        <f t="array" ref="F20">IF(LEN(TRIM($F$3))=0,"",IFERROR(INDEX('26.6'!G$4:G$1024,SMALL(IF(ISNUMBER(SEARCH(TRIM($F$3),'26.6'!$B$4:$B$1024)),ROW('26.6'!$B$4:$B$1024)-ROW('26.6'!$B$4)+1),ROWS(F$7:F20))),""))</f>
        <v/>
      </c>
      <c r="G20" s="162" t="str">
        <f t="array" ref="G20">IF(LEN(TRIM($F$3))=0,"",IFERROR(INDEX('26.6'!H$4:H$1024,SMALL(IF(ISNUMBER(SEARCH(TRIM($F$3),'26.6'!$B$4:$B$1024)),ROW('26.6'!$B$4:$B$1024)-ROW('26.6'!$B$4)+1),ROWS(G$7:G20))),""))</f>
        <v/>
      </c>
      <c r="H20" s="162" t="str">
        <f t="array" ref="H20">IF(LEN(TRIM($F$3))=0,"",IFERROR(INDEX('26.6'!I$4:I$1024,SMALL(IF(ISNUMBER(SEARCH(TRIM($F$3),'26.6'!$B$4:$B$1024)),ROW('26.6'!$B$4:$B$1024)-ROW('26.6'!$B$4)+1),ROWS(H$7:H20))),""))</f>
        <v/>
      </c>
      <c r="I20" s="118" t="str">
        <f t="array" ref="I20">IF(LEN(TRIM($F$3))=0,"",IFERROR(INDEX('26.6'!J$4:J$1024,SMALL(IF(ISNUMBER(SEARCH(TRIM($F$3),'26.6'!$B$4:$B$1024)),ROW('26.6'!$B$4:$B$1024)-ROW('26.6'!$B$4)+1),ROWS(I$7:I20))),""))</f>
        <v/>
      </c>
    </row>
    <row r="21" spans="2:9" ht="22.5" customHeight="1" x14ac:dyDescent="0.3">
      <c r="B21" s="121" t="str">
        <f>IF(OR(C21="",C21="검색 결과가 없습니다."),"",ROWS($B$7:B21))</f>
        <v/>
      </c>
      <c r="C21" s="162" t="str">
        <f t="array" ref="C21">IF(LEN(TRIM($F$3))=0,"",IFERROR(INDEX('26.6'!D$4:D$1024,SMALL(IF(ISNUMBER(SEARCH(TRIM($F$3),'26.6'!$B$4:$B$1024)),ROW('26.6'!$B$4:$B$1024)-ROW('26.6'!$B$4)+1),ROWS(C$7:C21))),""))</f>
        <v/>
      </c>
      <c r="D21" s="162" t="str">
        <f t="array" ref="D21">IF(LEN(TRIM($F$3))=0,"",IFERROR(INDEX('26.6'!E$4:E$1024,SMALL(IF(ISNUMBER(SEARCH(TRIM($F$3),'26.6'!$B$4:$B$1024)),ROW('26.6'!$B$4:$B$1024)-ROW('26.6'!$B$4)+1),ROWS(D$7:D21))),""))</f>
        <v/>
      </c>
      <c r="E21" s="162" t="str">
        <f t="array" ref="E21">IF(LEN(TRIM($F$3))=0,"",IFERROR(INDEX('26.6'!F$4:F$1024,SMALL(IF(ISNUMBER(SEARCH(TRIM($F$3),'26.6'!$B$4:$B$1024)),ROW('26.6'!$B$4:$B$1024)-ROW('26.6'!$B$4)+1),ROWS(E$7:E21))),""))</f>
        <v/>
      </c>
      <c r="F21" s="213" t="str">
        <f t="array" ref="F21">IF(LEN(TRIM($F$3))=0,"",IFERROR(INDEX('26.6'!G$4:G$1024,SMALL(IF(ISNUMBER(SEARCH(TRIM($F$3),'26.6'!$B$4:$B$1024)),ROW('26.6'!$B$4:$B$1024)-ROW('26.6'!$B$4)+1),ROWS(F$7:F21))),""))</f>
        <v/>
      </c>
      <c r="G21" s="162" t="str">
        <f t="array" ref="G21">IF(LEN(TRIM($F$3))=0,"",IFERROR(INDEX('26.6'!H$4:H$1024,SMALL(IF(ISNUMBER(SEARCH(TRIM($F$3),'26.6'!$B$4:$B$1024)),ROW('26.6'!$B$4:$B$1024)-ROW('26.6'!$B$4)+1),ROWS(G$7:G21))),""))</f>
        <v/>
      </c>
      <c r="H21" s="162" t="str">
        <f t="array" ref="H21">IF(LEN(TRIM($F$3))=0,"",IFERROR(INDEX('26.6'!I$4:I$1024,SMALL(IF(ISNUMBER(SEARCH(TRIM($F$3),'26.6'!$B$4:$B$1024)),ROW('26.6'!$B$4:$B$1024)-ROW('26.6'!$B$4)+1),ROWS(H$7:H21))),""))</f>
        <v/>
      </c>
      <c r="I21" s="118" t="str">
        <f t="array" ref="I21">IF(LEN(TRIM($F$3))=0,"",IFERROR(INDEX('26.6'!J$4:J$1024,SMALL(IF(ISNUMBER(SEARCH(TRIM($F$3),'26.6'!$B$4:$B$1024)),ROW('26.6'!$B$4:$B$1024)-ROW('26.6'!$B$4)+1),ROWS(I$7:I21))),""))</f>
        <v/>
      </c>
    </row>
    <row r="22" spans="2:9" ht="22.5" customHeight="1" x14ac:dyDescent="0.3">
      <c r="B22" s="121" t="str">
        <f>IF(OR(C22="",C22="검색 결과가 없습니다."),"",ROWS($B$7:B22))</f>
        <v/>
      </c>
      <c r="C22" s="162" t="str">
        <f t="array" ref="C22">IF(LEN(TRIM($F$3))=0,"",IFERROR(INDEX('26.6'!D$4:D$1024,SMALL(IF(ISNUMBER(SEARCH(TRIM($F$3),'26.6'!$B$4:$B$1024)),ROW('26.6'!$B$4:$B$1024)-ROW('26.6'!$B$4)+1),ROWS(C$7:C22))),""))</f>
        <v/>
      </c>
      <c r="D22" s="162" t="str">
        <f t="array" ref="D22">IF(LEN(TRIM($F$3))=0,"",IFERROR(INDEX('26.6'!E$4:E$1024,SMALL(IF(ISNUMBER(SEARCH(TRIM($F$3),'26.6'!$B$4:$B$1024)),ROW('26.6'!$B$4:$B$1024)-ROW('26.6'!$B$4)+1),ROWS(D$7:D22))),""))</f>
        <v/>
      </c>
      <c r="E22" s="162" t="str">
        <f t="array" ref="E22">IF(LEN(TRIM($F$3))=0,"",IFERROR(INDEX('26.6'!F$4:F$1024,SMALL(IF(ISNUMBER(SEARCH(TRIM($F$3),'26.6'!$B$4:$B$1024)),ROW('26.6'!$B$4:$B$1024)-ROW('26.6'!$B$4)+1),ROWS(E$7:E22))),""))</f>
        <v/>
      </c>
      <c r="F22" s="213" t="str">
        <f t="array" ref="F22">IF(LEN(TRIM($F$3))=0,"",IFERROR(INDEX('26.6'!G$4:G$1024,SMALL(IF(ISNUMBER(SEARCH(TRIM($F$3),'26.6'!$B$4:$B$1024)),ROW('26.6'!$B$4:$B$1024)-ROW('26.6'!$B$4)+1),ROWS(F$7:F22))),""))</f>
        <v/>
      </c>
      <c r="G22" s="162" t="str">
        <f t="array" ref="G22">IF(LEN(TRIM($F$3))=0,"",IFERROR(INDEX('26.6'!H$4:H$1024,SMALL(IF(ISNUMBER(SEARCH(TRIM($F$3),'26.6'!$B$4:$B$1024)),ROW('26.6'!$B$4:$B$1024)-ROW('26.6'!$B$4)+1),ROWS(G$7:G22))),""))</f>
        <v/>
      </c>
      <c r="H22" s="162" t="str">
        <f t="array" ref="H22">IF(LEN(TRIM($F$3))=0,"",IFERROR(INDEX('26.6'!I$4:I$1024,SMALL(IF(ISNUMBER(SEARCH(TRIM($F$3),'26.6'!$B$4:$B$1024)),ROW('26.6'!$B$4:$B$1024)-ROW('26.6'!$B$4)+1),ROWS(H$7:H22))),""))</f>
        <v/>
      </c>
      <c r="I22" s="118" t="str">
        <f t="array" ref="I22">IF(LEN(TRIM($F$3))=0,"",IFERROR(INDEX('26.6'!J$4:J$1024,SMALL(IF(ISNUMBER(SEARCH(TRIM($F$3),'26.6'!$B$4:$B$1024)),ROW('26.6'!$B$4:$B$1024)-ROW('26.6'!$B$4)+1),ROWS(I$7:I22))),""))</f>
        <v/>
      </c>
    </row>
    <row r="23" spans="2:9" ht="22.5" customHeight="1" x14ac:dyDescent="0.3">
      <c r="B23" s="121" t="str">
        <f>IF(OR(C23="",C23="검색 결과가 없습니다."),"",ROWS($B$7:B23))</f>
        <v/>
      </c>
      <c r="C23" s="162" t="str">
        <f t="array" ref="C23">IF(LEN(TRIM($F$3))=0,"",IFERROR(INDEX('26.6'!D$4:D$1024,SMALL(IF(ISNUMBER(SEARCH(TRIM($F$3),'26.6'!$B$4:$B$1024)),ROW('26.6'!$B$4:$B$1024)-ROW('26.6'!$B$4)+1),ROWS(C$7:C23))),""))</f>
        <v/>
      </c>
      <c r="D23" s="162" t="str">
        <f t="array" ref="D23">IF(LEN(TRIM($F$3))=0,"",IFERROR(INDEX('26.6'!E$4:E$1024,SMALL(IF(ISNUMBER(SEARCH(TRIM($F$3),'26.6'!$B$4:$B$1024)),ROW('26.6'!$B$4:$B$1024)-ROW('26.6'!$B$4)+1),ROWS(D$7:D23))),""))</f>
        <v/>
      </c>
      <c r="E23" s="162" t="str">
        <f t="array" ref="E23">IF(LEN(TRIM($F$3))=0,"",IFERROR(INDEX('26.6'!F$4:F$1024,SMALL(IF(ISNUMBER(SEARCH(TRIM($F$3),'26.6'!$B$4:$B$1024)),ROW('26.6'!$B$4:$B$1024)-ROW('26.6'!$B$4)+1),ROWS(E$7:E23))),""))</f>
        <v/>
      </c>
      <c r="F23" s="213" t="str">
        <f t="array" ref="F23">IF(LEN(TRIM($F$3))=0,"",IFERROR(INDEX('26.6'!G$4:G$1024,SMALL(IF(ISNUMBER(SEARCH(TRIM($F$3),'26.6'!$B$4:$B$1024)),ROW('26.6'!$B$4:$B$1024)-ROW('26.6'!$B$4)+1),ROWS(F$7:F23))),""))</f>
        <v/>
      </c>
      <c r="G23" s="162" t="str">
        <f t="array" ref="G23">IF(LEN(TRIM($F$3))=0,"",IFERROR(INDEX('26.6'!H$4:H$1024,SMALL(IF(ISNUMBER(SEARCH(TRIM($F$3),'26.6'!$B$4:$B$1024)),ROW('26.6'!$B$4:$B$1024)-ROW('26.6'!$B$4)+1),ROWS(G$7:G23))),""))</f>
        <v/>
      </c>
      <c r="H23" s="162" t="str">
        <f t="array" ref="H23">IF(LEN(TRIM($F$3))=0,"",IFERROR(INDEX('26.6'!I$4:I$1024,SMALL(IF(ISNUMBER(SEARCH(TRIM($F$3),'26.6'!$B$4:$B$1024)),ROW('26.6'!$B$4:$B$1024)-ROW('26.6'!$B$4)+1),ROWS(H$7:H23))),""))</f>
        <v/>
      </c>
      <c r="I23" s="118" t="str">
        <f t="array" ref="I23">IF(LEN(TRIM($F$3))=0,"",IFERROR(INDEX('26.6'!J$4:J$1024,SMALL(IF(ISNUMBER(SEARCH(TRIM($F$3),'26.6'!$B$4:$B$1024)),ROW('26.6'!$B$4:$B$1024)-ROW('26.6'!$B$4)+1),ROWS(I$7:I23))),""))</f>
        <v/>
      </c>
    </row>
    <row r="24" spans="2:9" ht="22.5" customHeight="1" x14ac:dyDescent="0.3">
      <c r="B24" s="121" t="str">
        <f>IF(OR(C24="",C24="검색 결과가 없습니다."),"",ROWS($B$7:B24))</f>
        <v/>
      </c>
      <c r="C24" s="162" t="str">
        <f t="array" ref="C24">IF(LEN(TRIM($F$3))=0,"",IFERROR(INDEX('26.6'!D$4:D$1024,SMALL(IF(ISNUMBER(SEARCH(TRIM($F$3),'26.6'!$B$4:$B$1024)),ROW('26.6'!$B$4:$B$1024)-ROW('26.6'!$B$4)+1),ROWS(C$7:C24))),""))</f>
        <v/>
      </c>
      <c r="D24" s="162" t="str">
        <f t="array" ref="D24">IF(LEN(TRIM($F$3))=0,"",IFERROR(INDEX('26.6'!E$4:E$1024,SMALL(IF(ISNUMBER(SEARCH(TRIM($F$3),'26.6'!$B$4:$B$1024)),ROW('26.6'!$B$4:$B$1024)-ROW('26.6'!$B$4)+1),ROWS(D$7:D24))),""))</f>
        <v/>
      </c>
      <c r="E24" s="162" t="str">
        <f t="array" ref="E24">IF(LEN(TRIM($F$3))=0,"",IFERROR(INDEX('26.6'!F$4:F$1024,SMALL(IF(ISNUMBER(SEARCH(TRIM($F$3),'26.6'!$B$4:$B$1024)),ROW('26.6'!$B$4:$B$1024)-ROW('26.6'!$B$4)+1),ROWS(E$7:E24))),""))</f>
        <v/>
      </c>
      <c r="F24" s="213" t="str">
        <f t="array" ref="F24">IF(LEN(TRIM($F$3))=0,"",IFERROR(INDEX('26.6'!G$4:G$1024,SMALL(IF(ISNUMBER(SEARCH(TRIM($F$3),'26.6'!$B$4:$B$1024)),ROW('26.6'!$B$4:$B$1024)-ROW('26.6'!$B$4)+1),ROWS(F$7:F24))),""))</f>
        <v/>
      </c>
      <c r="G24" s="162" t="str">
        <f t="array" ref="G24">IF(LEN(TRIM($F$3))=0,"",IFERROR(INDEX('26.6'!H$4:H$1024,SMALL(IF(ISNUMBER(SEARCH(TRIM($F$3),'26.6'!$B$4:$B$1024)),ROW('26.6'!$B$4:$B$1024)-ROW('26.6'!$B$4)+1),ROWS(G$7:G24))),""))</f>
        <v/>
      </c>
      <c r="H24" s="162" t="str">
        <f t="array" ref="H24">IF(LEN(TRIM($F$3))=0,"",IFERROR(INDEX('26.6'!I$4:I$1024,SMALL(IF(ISNUMBER(SEARCH(TRIM($F$3),'26.6'!$B$4:$B$1024)),ROW('26.6'!$B$4:$B$1024)-ROW('26.6'!$B$4)+1),ROWS(H$7:H24))),""))</f>
        <v/>
      </c>
      <c r="I24" s="118" t="str">
        <f t="array" ref="I24">IF(LEN(TRIM($F$3))=0,"",IFERROR(INDEX('26.6'!J$4:J$1024,SMALL(IF(ISNUMBER(SEARCH(TRIM($F$3),'26.6'!$B$4:$B$1024)),ROW('26.6'!$B$4:$B$1024)-ROW('26.6'!$B$4)+1),ROWS(I$7:I24))),""))</f>
        <v/>
      </c>
    </row>
    <row r="25" spans="2:9" ht="22.5" customHeight="1" x14ac:dyDescent="0.3">
      <c r="B25" s="121" t="str">
        <f>IF(OR(C25="",C25="검색 결과가 없습니다."),"",ROWS($B$7:B25))</f>
        <v/>
      </c>
      <c r="C25" s="162" t="str">
        <f t="array" ref="C25">IF(LEN(TRIM($F$3))=0,"",IFERROR(INDEX('26.6'!D$4:D$1024,SMALL(IF(ISNUMBER(SEARCH(TRIM($F$3),'26.6'!$B$4:$B$1024)),ROW('26.6'!$B$4:$B$1024)-ROW('26.6'!$B$4)+1),ROWS(C$7:C25))),""))</f>
        <v/>
      </c>
      <c r="D25" s="162" t="str">
        <f t="array" ref="D25">IF(LEN(TRIM($F$3))=0,"",IFERROR(INDEX('26.6'!E$4:E$1024,SMALL(IF(ISNUMBER(SEARCH(TRIM($F$3),'26.6'!$B$4:$B$1024)),ROW('26.6'!$B$4:$B$1024)-ROW('26.6'!$B$4)+1),ROWS(D$7:D25))),""))</f>
        <v/>
      </c>
      <c r="E25" s="162" t="str">
        <f t="array" ref="E25">IF(LEN(TRIM($F$3))=0,"",IFERROR(INDEX('26.6'!F$4:F$1024,SMALL(IF(ISNUMBER(SEARCH(TRIM($F$3),'26.6'!$B$4:$B$1024)),ROW('26.6'!$B$4:$B$1024)-ROW('26.6'!$B$4)+1),ROWS(E$7:E25))),""))</f>
        <v/>
      </c>
      <c r="F25" s="213" t="str">
        <f t="array" ref="F25">IF(LEN(TRIM($F$3))=0,"",IFERROR(INDEX('26.6'!G$4:G$1024,SMALL(IF(ISNUMBER(SEARCH(TRIM($F$3),'26.6'!$B$4:$B$1024)),ROW('26.6'!$B$4:$B$1024)-ROW('26.6'!$B$4)+1),ROWS(F$7:F25))),""))</f>
        <v/>
      </c>
      <c r="G25" s="162" t="str">
        <f t="array" ref="G25">IF(LEN(TRIM($F$3))=0,"",IFERROR(INDEX('26.6'!H$4:H$1024,SMALL(IF(ISNUMBER(SEARCH(TRIM($F$3),'26.6'!$B$4:$B$1024)),ROW('26.6'!$B$4:$B$1024)-ROW('26.6'!$B$4)+1),ROWS(G$7:G25))),""))</f>
        <v/>
      </c>
      <c r="H25" s="162" t="str">
        <f t="array" ref="H25">IF(LEN(TRIM($F$3))=0,"",IFERROR(INDEX('26.6'!I$4:I$1024,SMALL(IF(ISNUMBER(SEARCH(TRIM($F$3),'26.6'!$B$4:$B$1024)),ROW('26.6'!$B$4:$B$1024)-ROW('26.6'!$B$4)+1),ROWS(H$7:H25))),""))</f>
        <v/>
      </c>
      <c r="I25" s="118" t="str">
        <f t="array" ref="I25">IF(LEN(TRIM($F$3))=0,"",IFERROR(INDEX('26.6'!J$4:J$1024,SMALL(IF(ISNUMBER(SEARCH(TRIM($F$3),'26.6'!$B$4:$B$1024)),ROW('26.6'!$B$4:$B$1024)-ROW('26.6'!$B$4)+1),ROWS(I$7:I25))),""))</f>
        <v/>
      </c>
    </row>
    <row r="26" spans="2:9" ht="22.5" customHeight="1" x14ac:dyDescent="0.3">
      <c r="B26" s="121" t="str">
        <f>IF(OR(C26="",C26="검색 결과가 없습니다."),"",ROWS($B$7:B26))</f>
        <v/>
      </c>
      <c r="C26" s="162" t="str">
        <f t="array" ref="C26">IF(LEN(TRIM($F$3))=0,"",IFERROR(INDEX('26.6'!D$4:D$1024,SMALL(IF(ISNUMBER(SEARCH(TRIM($F$3),'26.6'!$B$4:$B$1024)),ROW('26.6'!$B$4:$B$1024)-ROW('26.6'!$B$4)+1),ROWS(C$7:C26))),""))</f>
        <v/>
      </c>
      <c r="D26" s="162" t="str">
        <f t="array" ref="D26">IF(LEN(TRIM($F$3))=0,"",IFERROR(INDEX('26.6'!E$4:E$1024,SMALL(IF(ISNUMBER(SEARCH(TRIM($F$3),'26.6'!$B$4:$B$1024)),ROW('26.6'!$B$4:$B$1024)-ROW('26.6'!$B$4)+1),ROWS(D$7:D26))),""))</f>
        <v/>
      </c>
      <c r="E26" s="162" t="str">
        <f t="array" ref="E26">IF(LEN(TRIM($F$3))=0,"",IFERROR(INDEX('26.6'!F$4:F$1024,SMALL(IF(ISNUMBER(SEARCH(TRIM($F$3),'26.6'!$B$4:$B$1024)),ROW('26.6'!$B$4:$B$1024)-ROW('26.6'!$B$4)+1),ROWS(E$7:E26))),""))</f>
        <v/>
      </c>
      <c r="F26" s="213" t="str">
        <f t="array" ref="F26">IF(LEN(TRIM($F$3))=0,"",IFERROR(INDEX('26.6'!G$4:G$1024,SMALL(IF(ISNUMBER(SEARCH(TRIM($F$3),'26.6'!$B$4:$B$1024)),ROW('26.6'!$B$4:$B$1024)-ROW('26.6'!$B$4)+1),ROWS(F$7:F26))),""))</f>
        <v/>
      </c>
      <c r="G26" s="162" t="str">
        <f t="array" ref="G26">IF(LEN(TRIM($F$3))=0,"",IFERROR(INDEX('26.6'!H$4:H$1024,SMALL(IF(ISNUMBER(SEARCH(TRIM($F$3),'26.6'!$B$4:$B$1024)),ROW('26.6'!$B$4:$B$1024)-ROW('26.6'!$B$4)+1),ROWS(G$7:G26))),""))</f>
        <v/>
      </c>
      <c r="H26" s="162" t="str">
        <f t="array" ref="H26">IF(LEN(TRIM($F$3))=0,"",IFERROR(INDEX('26.6'!I$4:I$1024,SMALL(IF(ISNUMBER(SEARCH(TRIM($F$3),'26.6'!$B$4:$B$1024)),ROW('26.6'!$B$4:$B$1024)-ROW('26.6'!$B$4)+1),ROWS(H$7:H26))),""))</f>
        <v/>
      </c>
      <c r="I26" s="118" t="str">
        <f t="array" ref="I26">IF(LEN(TRIM($F$3))=0,"",IFERROR(INDEX('26.6'!J$4:J$1024,SMALL(IF(ISNUMBER(SEARCH(TRIM($F$3),'26.6'!$B$4:$B$1024)),ROW('26.6'!$B$4:$B$1024)-ROW('26.6'!$B$4)+1),ROWS(I$7:I26))),""))</f>
        <v/>
      </c>
    </row>
    <row r="27" spans="2:9" ht="22.5" customHeight="1" x14ac:dyDescent="0.3">
      <c r="B27" s="121" t="str">
        <f>IF(OR(C27="",C27="검색 결과가 없습니다."),"",ROWS($B$7:B27))</f>
        <v/>
      </c>
      <c r="C27" s="162" t="str">
        <f t="array" ref="C27">IF(LEN(TRIM($F$3))=0,"",IFERROR(INDEX('26.6'!D$4:D$1024,SMALL(IF(ISNUMBER(SEARCH(TRIM($F$3),'26.6'!$B$4:$B$1024)),ROW('26.6'!$B$4:$B$1024)-ROW('26.6'!$B$4)+1),ROWS(C$7:C27))),""))</f>
        <v/>
      </c>
      <c r="D27" s="162" t="str">
        <f t="array" ref="D27">IF(LEN(TRIM($F$3))=0,"",IFERROR(INDEX('26.6'!E$4:E$1024,SMALL(IF(ISNUMBER(SEARCH(TRIM($F$3),'26.6'!$B$4:$B$1024)),ROW('26.6'!$B$4:$B$1024)-ROW('26.6'!$B$4)+1),ROWS(D$7:D27))),""))</f>
        <v/>
      </c>
      <c r="E27" s="162" t="str">
        <f t="array" ref="E27">IF(LEN(TRIM($F$3))=0,"",IFERROR(INDEX('26.6'!F$4:F$1024,SMALL(IF(ISNUMBER(SEARCH(TRIM($F$3),'26.6'!$B$4:$B$1024)),ROW('26.6'!$B$4:$B$1024)-ROW('26.6'!$B$4)+1),ROWS(E$7:E27))),""))</f>
        <v/>
      </c>
      <c r="F27" s="213" t="str">
        <f t="array" ref="F27">IF(LEN(TRIM($F$3))=0,"",IFERROR(INDEX('26.6'!G$4:G$1024,SMALL(IF(ISNUMBER(SEARCH(TRIM($F$3),'26.6'!$B$4:$B$1024)),ROW('26.6'!$B$4:$B$1024)-ROW('26.6'!$B$4)+1),ROWS(F$7:F27))),""))</f>
        <v/>
      </c>
      <c r="G27" s="162" t="str">
        <f t="array" ref="G27">IF(LEN(TRIM($F$3))=0,"",IFERROR(INDEX('26.6'!H$4:H$1024,SMALL(IF(ISNUMBER(SEARCH(TRIM($F$3),'26.6'!$B$4:$B$1024)),ROW('26.6'!$B$4:$B$1024)-ROW('26.6'!$B$4)+1),ROWS(G$7:G27))),""))</f>
        <v/>
      </c>
      <c r="H27" s="162" t="str">
        <f t="array" ref="H27">IF(LEN(TRIM($F$3))=0,"",IFERROR(INDEX('26.6'!I$4:I$1024,SMALL(IF(ISNUMBER(SEARCH(TRIM($F$3),'26.6'!$B$4:$B$1024)),ROW('26.6'!$B$4:$B$1024)-ROW('26.6'!$B$4)+1),ROWS(H$7:H27))),""))</f>
        <v/>
      </c>
      <c r="I27" s="118" t="str">
        <f t="array" ref="I27">IF(LEN(TRIM($F$3))=0,"",IFERROR(INDEX('26.6'!J$4:J$1024,SMALL(IF(ISNUMBER(SEARCH(TRIM($F$3),'26.6'!$B$4:$B$1024)),ROW('26.6'!$B$4:$B$1024)-ROW('26.6'!$B$4)+1),ROWS(I$7:I27))),""))</f>
        <v/>
      </c>
    </row>
    <row r="28" spans="2:9" ht="22.5" customHeight="1" x14ac:dyDescent="0.3">
      <c r="B28" s="121" t="str">
        <f>IF(OR(C28="",C28="검색 결과가 없습니다."),"",ROWS($B$7:B28))</f>
        <v/>
      </c>
      <c r="C28" s="162" t="str">
        <f t="array" ref="C28">IF(LEN(TRIM($F$3))=0,"",IFERROR(INDEX('26.6'!D$4:D$1024,SMALL(IF(ISNUMBER(SEARCH(TRIM($F$3),'26.6'!$B$4:$B$1024)),ROW('26.6'!$B$4:$B$1024)-ROW('26.6'!$B$4)+1),ROWS(C$7:C28))),""))</f>
        <v/>
      </c>
      <c r="D28" s="162" t="str">
        <f t="array" ref="D28">IF(LEN(TRIM($F$3))=0,"",IFERROR(INDEX('26.6'!E$4:E$1024,SMALL(IF(ISNUMBER(SEARCH(TRIM($F$3),'26.6'!$B$4:$B$1024)),ROW('26.6'!$B$4:$B$1024)-ROW('26.6'!$B$4)+1),ROWS(D$7:D28))),""))</f>
        <v/>
      </c>
      <c r="E28" s="162" t="str">
        <f t="array" ref="E28">IF(LEN(TRIM($F$3))=0,"",IFERROR(INDEX('26.6'!F$4:F$1024,SMALL(IF(ISNUMBER(SEARCH(TRIM($F$3),'26.6'!$B$4:$B$1024)),ROW('26.6'!$B$4:$B$1024)-ROW('26.6'!$B$4)+1),ROWS(E$7:E28))),""))</f>
        <v/>
      </c>
      <c r="F28" s="213" t="str">
        <f t="array" ref="F28">IF(LEN(TRIM($F$3))=0,"",IFERROR(INDEX('26.6'!G$4:G$1024,SMALL(IF(ISNUMBER(SEARCH(TRIM($F$3),'26.6'!$B$4:$B$1024)),ROW('26.6'!$B$4:$B$1024)-ROW('26.6'!$B$4)+1),ROWS(F$7:F28))),""))</f>
        <v/>
      </c>
      <c r="G28" s="162" t="str">
        <f t="array" ref="G28">IF(LEN(TRIM($F$3))=0,"",IFERROR(INDEX('26.6'!H$4:H$1024,SMALL(IF(ISNUMBER(SEARCH(TRIM($F$3),'26.6'!$B$4:$B$1024)),ROW('26.6'!$B$4:$B$1024)-ROW('26.6'!$B$4)+1),ROWS(G$7:G28))),""))</f>
        <v/>
      </c>
      <c r="H28" s="162" t="str">
        <f t="array" ref="H28">IF(LEN(TRIM($F$3))=0,"",IFERROR(INDEX('26.6'!I$4:I$1024,SMALL(IF(ISNUMBER(SEARCH(TRIM($F$3),'26.6'!$B$4:$B$1024)),ROW('26.6'!$B$4:$B$1024)-ROW('26.6'!$B$4)+1),ROWS(H$7:H28))),""))</f>
        <v/>
      </c>
      <c r="I28" s="118" t="str">
        <f t="array" ref="I28">IF(LEN(TRIM($F$3))=0,"",IFERROR(INDEX('26.6'!J$4:J$1024,SMALL(IF(ISNUMBER(SEARCH(TRIM($F$3),'26.6'!$B$4:$B$1024)),ROW('26.6'!$B$4:$B$1024)-ROW('26.6'!$B$4)+1),ROWS(I$7:I28))),""))</f>
        <v/>
      </c>
    </row>
    <row r="29" spans="2:9" ht="22.5" customHeight="1" x14ac:dyDescent="0.3">
      <c r="B29" s="121" t="str">
        <f>IF(OR(C29="",C29="검색 결과가 없습니다."),"",ROWS($B$7:B29))</f>
        <v/>
      </c>
      <c r="C29" s="162" t="str">
        <f t="array" ref="C29">IF(LEN(TRIM($F$3))=0,"",IFERROR(INDEX('26.6'!D$4:D$1024,SMALL(IF(ISNUMBER(SEARCH(TRIM($F$3),'26.6'!$B$4:$B$1024)),ROW('26.6'!$B$4:$B$1024)-ROW('26.6'!$B$4)+1),ROWS(C$7:C29))),""))</f>
        <v/>
      </c>
      <c r="D29" s="162" t="str">
        <f t="array" ref="D29">IF(LEN(TRIM($F$3))=0,"",IFERROR(INDEX('26.6'!E$4:E$1024,SMALL(IF(ISNUMBER(SEARCH(TRIM($F$3),'26.6'!$B$4:$B$1024)),ROW('26.6'!$B$4:$B$1024)-ROW('26.6'!$B$4)+1),ROWS(D$7:D29))),""))</f>
        <v/>
      </c>
      <c r="E29" s="162" t="str">
        <f t="array" ref="E29">IF(LEN(TRIM($F$3))=0,"",IFERROR(INDEX('26.6'!F$4:F$1024,SMALL(IF(ISNUMBER(SEARCH(TRIM($F$3),'26.6'!$B$4:$B$1024)),ROW('26.6'!$B$4:$B$1024)-ROW('26.6'!$B$4)+1),ROWS(E$7:E29))),""))</f>
        <v/>
      </c>
      <c r="F29" s="213" t="str">
        <f t="array" ref="F29">IF(LEN(TRIM($F$3))=0,"",IFERROR(INDEX('26.6'!G$4:G$1024,SMALL(IF(ISNUMBER(SEARCH(TRIM($F$3),'26.6'!$B$4:$B$1024)),ROW('26.6'!$B$4:$B$1024)-ROW('26.6'!$B$4)+1),ROWS(F$7:F29))),""))</f>
        <v/>
      </c>
      <c r="G29" s="162" t="str">
        <f t="array" ref="G29">IF(LEN(TRIM($F$3))=0,"",IFERROR(INDEX('26.6'!H$4:H$1024,SMALL(IF(ISNUMBER(SEARCH(TRIM($F$3),'26.6'!$B$4:$B$1024)),ROW('26.6'!$B$4:$B$1024)-ROW('26.6'!$B$4)+1),ROWS(G$7:G29))),""))</f>
        <v/>
      </c>
      <c r="H29" s="162" t="str">
        <f t="array" ref="H29">IF(LEN(TRIM($F$3))=0,"",IFERROR(INDEX('26.6'!I$4:I$1024,SMALL(IF(ISNUMBER(SEARCH(TRIM($F$3),'26.6'!$B$4:$B$1024)),ROW('26.6'!$B$4:$B$1024)-ROW('26.6'!$B$4)+1),ROWS(H$7:H29))),""))</f>
        <v/>
      </c>
      <c r="I29" s="118" t="str">
        <f t="array" ref="I29">IF(LEN(TRIM($F$3))=0,"",IFERROR(INDEX('26.6'!J$4:J$1024,SMALL(IF(ISNUMBER(SEARCH(TRIM($F$3),'26.6'!$B$4:$B$1024)),ROW('26.6'!$B$4:$B$1024)-ROW('26.6'!$B$4)+1),ROWS(I$7:I29))),""))</f>
        <v/>
      </c>
    </row>
    <row r="30" spans="2:9" ht="22.5" customHeight="1" x14ac:dyDescent="0.3">
      <c r="B30" s="121" t="str">
        <f>IF(OR(C30="",C30="검색 결과가 없습니다."),"",ROWS($B$7:B30))</f>
        <v/>
      </c>
      <c r="C30" s="162" t="str">
        <f t="array" ref="C30">IF(LEN(TRIM($F$3))=0,"",IFERROR(INDEX('26.6'!D$4:D$1024,SMALL(IF(ISNUMBER(SEARCH(TRIM($F$3),'26.6'!$B$4:$B$1024)),ROW('26.6'!$B$4:$B$1024)-ROW('26.6'!$B$4)+1),ROWS(C$7:C30))),""))</f>
        <v/>
      </c>
      <c r="D30" s="162" t="str">
        <f t="array" ref="D30">IF(LEN(TRIM($F$3))=0,"",IFERROR(INDEX('26.6'!E$4:E$1024,SMALL(IF(ISNUMBER(SEARCH(TRIM($F$3),'26.6'!$B$4:$B$1024)),ROW('26.6'!$B$4:$B$1024)-ROW('26.6'!$B$4)+1),ROWS(D$7:D30))),""))</f>
        <v/>
      </c>
      <c r="E30" s="162" t="str">
        <f t="array" ref="E30">IF(LEN(TRIM($F$3))=0,"",IFERROR(INDEX('26.6'!F$4:F$1024,SMALL(IF(ISNUMBER(SEARCH(TRIM($F$3),'26.6'!$B$4:$B$1024)),ROW('26.6'!$B$4:$B$1024)-ROW('26.6'!$B$4)+1),ROWS(E$7:E30))),""))</f>
        <v/>
      </c>
      <c r="F30" s="213" t="str">
        <f t="array" ref="F30">IF(LEN(TRIM($F$3))=0,"",IFERROR(INDEX('26.6'!G$4:G$1024,SMALL(IF(ISNUMBER(SEARCH(TRIM($F$3),'26.6'!$B$4:$B$1024)),ROW('26.6'!$B$4:$B$1024)-ROW('26.6'!$B$4)+1),ROWS(F$7:F30))),""))</f>
        <v/>
      </c>
      <c r="G30" s="162" t="str">
        <f t="array" ref="G30">IF(LEN(TRIM($F$3))=0,"",IFERROR(INDEX('26.6'!H$4:H$1024,SMALL(IF(ISNUMBER(SEARCH(TRIM($F$3),'26.6'!$B$4:$B$1024)),ROW('26.6'!$B$4:$B$1024)-ROW('26.6'!$B$4)+1),ROWS(G$7:G30))),""))</f>
        <v/>
      </c>
      <c r="H30" s="162" t="str">
        <f t="array" ref="H30">IF(LEN(TRIM($F$3))=0,"",IFERROR(INDEX('26.6'!I$4:I$1024,SMALL(IF(ISNUMBER(SEARCH(TRIM($F$3),'26.6'!$B$4:$B$1024)),ROW('26.6'!$B$4:$B$1024)-ROW('26.6'!$B$4)+1),ROWS(H$7:H30))),""))</f>
        <v/>
      </c>
      <c r="I30" s="118" t="str">
        <f t="array" ref="I30">IF(LEN(TRIM($F$3))=0,"",IFERROR(INDEX('26.6'!J$4:J$1024,SMALL(IF(ISNUMBER(SEARCH(TRIM($F$3),'26.6'!$B$4:$B$1024)),ROW('26.6'!$B$4:$B$1024)-ROW('26.6'!$B$4)+1),ROWS(I$7:I30))),""))</f>
        <v/>
      </c>
    </row>
    <row r="31" spans="2:9" ht="22.5" customHeight="1" x14ac:dyDescent="0.3">
      <c r="B31" s="121" t="str">
        <f>IF(OR(C31="",C31="검색 결과가 없습니다."),"",ROWS($B$7:B31))</f>
        <v/>
      </c>
      <c r="C31" s="162" t="str">
        <f t="array" ref="C31">IF(LEN(TRIM($F$3))=0,"",IFERROR(INDEX('26.6'!D$4:D$1024,SMALL(IF(ISNUMBER(SEARCH(TRIM($F$3),'26.6'!$B$4:$B$1024)),ROW('26.6'!$B$4:$B$1024)-ROW('26.6'!$B$4)+1),ROWS(C$7:C31))),""))</f>
        <v/>
      </c>
      <c r="D31" s="162" t="str">
        <f t="array" ref="D31">IF(LEN(TRIM($F$3))=0,"",IFERROR(INDEX('26.6'!E$4:E$1024,SMALL(IF(ISNUMBER(SEARCH(TRIM($F$3),'26.6'!$B$4:$B$1024)),ROW('26.6'!$B$4:$B$1024)-ROW('26.6'!$B$4)+1),ROWS(D$7:D31))),""))</f>
        <v/>
      </c>
      <c r="E31" s="162" t="str">
        <f t="array" ref="E31">IF(LEN(TRIM($F$3))=0,"",IFERROR(INDEX('26.6'!F$4:F$1024,SMALL(IF(ISNUMBER(SEARCH(TRIM($F$3),'26.6'!$B$4:$B$1024)),ROW('26.6'!$B$4:$B$1024)-ROW('26.6'!$B$4)+1),ROWS(E$7:E31))),""))</f>
        <v/>
      </c>
      <c r="F31" s="213" t="str">
        <f t="array" ref="F31">IF(LEN(TRIM($F$3))=0,"",IFERROR(INDEX('26.6'!G$4:G$1024,SMALL(IF(ISNUMBER(SEARCH(TRIM($F$3),'26.6'!$B$4:$B$1024)),ROW('26.6'!$B$4:$B$1024)-ROW('26.6'!$B$4)+1),ROWS(F$7:F31))),""))</f>
        <v/>
      </c>
      <c r="G31" s="162" t="str">
        <f t="array" ref="G31">IF(LEN(TRIM($F$3))=0,"",IFERROR(INDEX('26.6'!H$4:H$1024,SMALL(IF(ISNUMBER(SEARCH(TRIM($F$3),'26.6'!$B$4:$B$1024)),ROW('26.6'!$B$4:$B$1024)-ROW('26.6'!$B$4)+1),ROWS(G$7:G31))),""))</f>
        <v/>
      </c>
      <c r="H31" s="162" t="str">
        <f t="array" ref="H31">IF(LEN(TRIM($F$3))=0,"",IFERROR(INDEX('26.6'!I$4:I$1024,SMALL(IF(ISNUMBER(SEARCH(TRIM($F$3),'26.6'!$B$4:$B$1024)),ROW('26.6'!$B$4:$B$1024)-ROW('26.6'!$B$4)+1),ROWS(H$7:H31))),""))</f>
        <v/>
      </c>
      <c r="I31" s="118" t="str">
        <f t="array" ref="I31">IF(LEN(TRIM($F$3))=0,"",IFERROR(INDEX('26.6'!J$4:J$1024,SMALL(IF(ISNUMBER(SEARCH(TRIM($F$3),'26.6'!$B$4:$B$1024)),ROW('26.6'!$B$4:$B$1024)-ROW('26.6'!$B$4)+1),ROWS(I$7:I31))),""))</f>
        <v/>
      </c>
    </row>
    <row r="32" spans="2:9" ht="22.5" customHeight="1" x14ac:dyDescent="0.3">
      <c r="B32" s="121" t="str">
        <f>IF(OR(C32="",C32="검색 결과가 없습니다."),"",ROWS($B$7:B32))</f>
        <v/>
      </c>
      <c r="C32" s="162" t="str">
        <f t="array" ref="C32">IF(LEN(TRIM($F$3))=0,"",IFERROR(INDEX('26.6'!D$4:D$1024,SMALL(IF(ISNUMBER(SEARCH(TRIM($F$3),'26.6'!$B$4:$B$1024)),ROW('26.6'!$B$4:$B$1024)-ROW('26.6'!$B$4)+1),ROWS(C$7:C32))),""))</f>
        <v/>
      </c>
      <c r="D32" s="162" t="str">
        <f t="array" ref="D32">IF(LEN(TRIM($F$3))=0,"",IFERROR(INDEX('26.6'!E$4:E$1024,SMALL(IF(ISNUMBER(SEARCH(TRIM($F$3),'26.6'!$B$4:$B$1024)),ROW('26.6'!$B$4:$B$1024)-ROW('26.6'!$B$4)+1),ROWS(D$7:D32))),""))</f>
        <v/>
      </c>
      <c r="E32" s="162" t="str">
        <f t="array" ref="E32">IF(LEN(TRIM($F$3))=0,"",IFERROR(INDEX('26.6'!F$4:F$1024,SMALL(IF(ISNUMBER(SEARCH(TRIM($F$3),'26.6'!$B$4:$B$1024)),ROW('26.6'!$B$4:$B$1024)-ROW('26.6'!$B$4)+1),ROWS(E$7:E32))),""))</f>
        <v/>
      </c>
      <c r="F32" s="213" t="str">
        <f t="array" ref="F32">IF(LEN(TRIM($F$3))=0,"",IFERROR(INDEX('26.6'!G$4:G$1024,SMALL(IF(ISNUMBER(SEARCH(TRIM($F$3),'26.6'!$B$4:$B$1024)),ROW('26.6'!$B$4:$B$1024)-ROW('26.6'!$B$4)+1),ROWS(F$7:F32))),""))</f>
        <v/>
      </c>
      <c r="G32" s="162" t="str">
        <f t="array" ref="G32">IF(LEN(TRIM($F$3))=0,"",IFERROR(INDEX('26.6'!H$4:H$1024,SMALL(IF(ISNUMBER(SEARCH(TRIM($F$3),'26.6'!$B$4:$B$1024)),ROW('26.6'!$B$4:$B$1024)-ROW('26.6'!$B$4)+1),ROWS(G$7:G32))),""))</f>
        <v/>
      </c>
      <c r="H32" s="162" t="str">
        <f t="array" ref="H32">IF(LEN(TRIM($F$3))=0,"",IFERROR(INDEX('26.6'!I$4:I$1024,SMALL(IF(ISNUMBER(SEARCH(TRIM($F$3),'26.6'!$B$4:$B$1024)),ROW('26.6'!$B$4:$B$1024)-ROW('26.6'!$B$4)+1),ROWS(H$7:H32))),""))</f>
        <v/>
      </c>
      <c r="I32" s="118" t="str">
        <f t="array" ref="I32">IF(LEN(TRIM($F$3))=0,"",IFERROR(INDEX('26.6'!J$4:J$1024,SMALL(IF(ISNUMBER(SEARCH(TRIM($F$3),'26.6'!$B$4:$B$1024)),ROW('26.6'!$B$4:$B$1024)-ROW('26.6'!$B$4)+1),ROWS(I$7:I32))),""))</f>
        <v/>
      </c>
    </row>
    <row r="33" spans="2:9" ht="22.5" customHeight="1" x14ac:dyDescent="0.3">
      <c r="B33" s="121" t="str">
        <f>IF(OR(C33="",C33="검색 결과가 없습니다."),"",ROWS($B$7:B33))</f>
        <v/>
      </c>
      <c r="C33" s="162" t="str">
        <f t="array" ref="C33">IF(LEN(TRIM($F$3))=0,"",IFERROR(INDEX('26.6'!D$4:D$1024,SMALL(IF(ISNUMBER(SEARCH(TRIM($F$3),'26.6'!$B$4:$B$1024)),ROW('26.6'!$B$4:$B$1024)-ROW('26.6'!$B$4)+1),ROWS(C$7:C33))),""))</f>
        <v/>
      </c>
      <c r="D33" s="162" t="str">
        <f t="array" ref="D33">IF(LEN(TRIM($F$3))=0,"",IFERROR(INDEX('26.6'!E$4:E$1024,SMALL(IF(ISNUMBER(SEARCH(TRIM($F$3),'26.6'!$B$4:$B$1024)),ROW('26.6'!$B$4:$B$1024)-ROW('26.6'!$B$4)+1),ROWS(D$7:D33))),""))</f>
        <v/>
      </c>
      <c r="E33" s="162" t="str">
        <f t="array" ref="E33">IF(LEN(TRIM($F$3))=0,"",IFERROR(INDEX('26.6'!F$4:F$1024,SMALL(IF(ISNUMBER(SEARCH(TRIM($F$3),'26.6'!$B$4:$B$1024)),ROW('26.6'!$B$4:$B$1024)-ROW('26.6'!$B$4)+1),ROWS(E$7:E33))),""))</f>
        <v/>
      </c>
      <c r="F33" s="213" t="str">
        <f t="array" ref="F33">IF(LEN(TRIM($F$3))=0,"",IFERROR(INDEX('26.6'!G$4:G$1024,SMALL(IF(ISNUMBER(SEARCH(TRIM($F$3),'26.6'!$B$4:$B$1024)),ROW('26.6'!$B$4:$B$1024)-ROW('26.6'!$B$4)+1),ROWS(F$7:F33))),""))</f>
        <v/>
      </c>
      <c r="G33" s="162" t="str">
        <f t="array" ref="G33">IF(LEN(TRIM($F$3))=0,"",IFERROR(INDEX('26.6'!H$4:H$1024,SMALL(IF(ISNUMBER(SEARCH(TRIM($F$3),'26.6'!$B$4:$B$1024)),ROW('26.6'!$B$4:$B$1024)-ROW('26.6'!$B$4)+1),ROWS(G$7:G33))),""))</f>
        <v/>
      </c>
      <c r="H33" s="162" t="str">
        <f t="array" ref="H33">IF(LEN(TRIM($F$3))=0,"",IFERROR(INDEX('26.6'!I$4:I$1024,SMALL(IF(ISNUMBER(SEARCH(TRIM($F$3),'26.6'!$B$4:$B$1024)),ROW('26.6'!$B$4:$B$1024)-ROW('26.6'!$B$4)+1),ROWS(H$7:H33))),""))</f>
        <v/>
      </c>
      <c r="I33" s="118" t="str">
        <f t="array" ref="I33">IF(LEN(TRIM($F$3))=0,"",IFERROR(INDEX('26.6'!J$4:J$1024,SMALL(IF(ISNUMBER(SEARCH(TRIM($F$3),'26.6'!$B$4:$B$1024)),ROW('26.6'!$B$4:$B$1024)-ROW('26.6'!$B$4)+1),ROWS(I$7:I33))),""))</f>
        <v/>
      </c>
    </row>
    <row r="34" spans="2:9" ht="22.5" customHeight="1" x14ac:dyDescent="0.3">
      <c r="B34" s="121" t="str">
        <f>IF(OR(C34="",C34="검색 결과가 없습니다."),"",ROWS($B$7:B34))</f>
        <v/>
      </c>
      <c r="C34" s="162" t="str">
        <f t="array" ref="C34">IF(LEN(TRIM($F$3))=0,"",IFERROR(INDEX('26.6'!D$4:D$1024,SMALL(IF(ISNUMBER(SEARCH(TRIM($F$3),'26.6'!$B$4:$B$1024)),ROW('26.6'!$B$4:$B$1024)-ROW('26.6'!$B$4)+1),ROWS(C$7:C34))),""))</f>
        <v/>
      </c>
      <c r="D34" s="162" t="str">
        <f t="array" ref="D34">IF(LEN(TRIM($F$3))=0,"",IFERROR(INDEX('26.6'!E$4:E$1024,SMALL(IF(ISNUMBER(SEARCH(TRIM($F$3),'26.6'!$B$4:$B$1024)),ROW('26.6'!$B$4:$B$1024)-ROW('26.6'!$B$4)+1),ROWS(D$7:D34))),""))</f>
        <v/>
      </c>
      <c r="E34" s="162" t="str">
        <f t="array" ref="E34">IF(LEN(TRIM($F$3))=0,"",IFERROR(INDEX('26.6'!F$4:F$1024,SMALL(IF(ISNUMBER(SEARCH(TRIM($F$3),'26.6'!$B$4:$B$1024)),ROW('26.6'!$B$4:$B$1024)-ROW('26.6'!$B$4)+1),ROWS(E$7:E34))),""))</f>
        <v/>
      </c>
      <c r="F34" s="213" t="str">
        <f t="array" ref="F34">IF(LEN(TRIM($F$3))=0,"",IFERROR(INDEX('26.6'!G$4:G$1024,SMALL(IF(ISNUMBER(SEARCH(TRIM($F$3),'26.6'!$B$4:$B$1024)),ROW('26.6'!$B$4:$B$1024)-ROW('26.6'!$B$4)+1),ROWS(F$7:F34))),""))</f>
        <v/>
      </c>
      <c r="G34" s="162" t="str">
        <f t="array" ref="G34">IF(LEN(TRIM($F$3))=0,"",IFERROR(INDEX('26.6'!H$4:H$1024,SMALL(IF(ISNUMBER(SEARCH(TRIM($F$3),'26.6'!$B$4:$B$1024)),ROW('26.6'!$B$4:$B$1024)-ROW('26.6'!$B$4)+1),ROWS(G$7:G34))),""))</f>
        <v/>
      </c>
      <c r="H34" s="162" t="str">
        <f t="array" ref="H34">IF(LEN(TRIM($F$3))=0,"",IFERROR(INDEX('26.6'!I$4:I$1024,SMALL(IF(ISNUMBER(SEARCH(TRIM($F$3),'26.6'!$B$4:$B$1024)),ROW('26.6'!$B$4:$B$1024)-ROW('26.6'!$B$4)+1),ROWS(H$7:H34))),""))</f>
        <v/>
      </c>
      <c r="I34" s="118" t="str">
        <f t="array" ref="I34">IF(LEN(TRIM($F$3))=0,"",IFERROR(INDEX('26.6'!J$4:J$1024,SMALL(IF(ISNUMBER(SEARCH(TRIM($F$3),'26.6'!$B$4:$B$1024)),ROW('26.6'!$B$4:$B$1024)-ROW('26.6'!$B$4)+1),ROWS(I$7:I34))),""))</f>
        <v/>
      </c>
    </row>
    <row r="35" spans="2:9" ht="22.5" customHeight="1" x14ac:dyDescent="0.3">
      <c r="B35" s="121" t="str">
        <f>IF(OR(C35="",C35="검색 결과가 없습니다."),"",ROWS($B$7:B35))</f>
        <v/>
      </c>
      <c r="C35" s="162" t="str">
        <f t="array" ref="C35">IF(LEN(TRIM($F$3))=0,"",IFERROR(INDEX('26.6'!D$4:D$1024,SMALL(IF(ISNUMBER(SEARCH(TRIM($F$3),'26.6'!$B$4:$B$1024)),ROW('26.6'!$B$4:$B$1024)-ROW('26.6'!$B$4)+1),ROWS(C$7:C35))),""))</f>
        <v/>
      </c>
      <c r="D35" s="162" t="str">
        <f t="array" ref="D35">IF(LEN(TRIM($F$3))=0,"",IFERROR(INDEX('26.6'!E$4:E$1024,SMALL(IF(ISNUMBER(SEARCH(TRIM($F$3),'26.6'!$B$4:$B$1024)),ROW('26.6'!$B$4:$B$1024)-ROW('26.6'!$B$4)+1),ROWS(D$7:D35))),""))</f>
        <v/>
      </c>
      <c r="E35" s="162" t="str">
        <f t="array" ref="E35">IF(LEN(TRIM($F$3))=0,"",IFERROR(INDEX('26.6'!F$4:F$1024,SMALL(IF(ISNUMBER(SEARCH(TRIM($F$3),'26.6'!$B$4:$B$1024)),ROW('26.6'!$B$4:$B$1024)-ROW('26.6'!$B$4)+1),ROWS(E$7:E35))),""))</f>
        <v/>
      </c>
      <c r="F35" s="213" t="str">
        <f t="array" ref="F35">IF(LEN(TRIM($F$3))=0,"",IFERROR(INDEX('26.6'!G$4:G$1024,SMALL(IF(ISNUMBER(SEARCH(TRIM($F$3),'26.6'!$B$4:$B$1024)),ROW('26.6'!$B$4:$B$1024)-ROW('26.6'!$B$4)+1),ROWS(F$7:F35))),""))</f>
        <v/>
      </c>
      <c r="G35" s="162" t="str">
        <f t="array" ref="G35">IF(LEN(TRIM($F$3))=0,"",IFERROR(INDEX('26.6'!H$4:H$1024,SMALL(IF(ISNUMBER(SEARCH(TRIM($F$3),'26.6'!$B$4:$B$1024)),ROW('26.6'!$B$4:$B$1024)-ROW('26.6'!$B$4)+1),ROWS(G$7:G35))),""))</f>
        <v/>
      </c>
      <c r="H35" s="162" t="str">
        <f t="array" ref="H35">IF(LEN(TRIM($F$3))=0,"",IFERROR(INDEX('26.6'!I$4:I$1024,SMALL(IF(ISNUMBER(SEARCH(TRIM($F$3),'26.6'!$B$4:$B$1024)),ROW('26.6'!$B$4:$B$1024)-ROW('26.6'!$B$4)+1),ROWS(H$7:H35))),""))</f>
        <v/>
      </c>
      <c r="I35" s="118" t="str">
        <f t="array" ref="I35">IF(LEN(TRIM($F$3))=0,"",IFERROR(INDEX('26.6'!J$4:J$1024,SMALL(IF(ISNUMBER(SEARCH(TRIM($F$3),'26.6'!$B$4:$B$1024)),ROW('26.6'!$B$4:$B$1024)-ROW('26.6'!$B$4)+1),ROWS(I$7:I35))),""))</f>
        <v/>
      </c>
    </row>
    <row r="36" spans="2:9" ht="22.5" customHeight="1" x14ac:dyDescent="0.3">
      <c r="B36" s="121" t="str">
        <f>IF(OR(C36="",C36="검색 결과가 없습니다."),"",ROWS($B$7:B36))</f>
        <v/>
      </c>
      <c r="C36" s="162" t="str">
        <f t="array" ref="C36">IF(LEN(TRIM($F$3))=0,"",IFERROR(INDEX('26.6'!D$4:D$1024,SMALL(IF(ISNUMBER(SEARCH(TRIM($F$3),'26.6'!$B$4:$B$1024)),ROW('26.6'!$B$4:$B$1024)-ROW('26.6'!$B$4)+1),ROWS(C$7:C36))),""))</f>
        <v/>
      </c>
      <c r="D36" s="162" t="str">
        <f t="array" ref="D36">IF(LEN(TRIM($F$3))=0,"",IFERROR(INDEX('26.6'!E$4:E$1024,SMALL(IF(ISNUMBER(SEARCH(TRIM($F$3),'26.6'!$B$4:$B$1024)),ROW('26.6'!$B$4:$B$1024)-ROW('26.6'!$B$4)+1),ROWS(D$7:D36))),""))</f>
        <v/>
      </c>
      <c r="E36" s="162" t="str">
        <f t="array" ref="E36">IF(LEN(TRIM($F$3))=0,"",IFERROR(INDEX('26.6'!F$4:F$1024,SMALL(IF(ISNUMBER(SEARCH(TRIM($F$3),'26.6'!$B$4:$B$1024)),ROW('26.6'!$B$4:$B$1024)-ROW('26.6'!$B$4)+1),ROWS(E$7:E36))),""))</f>
        <v/>
      </c>
      <c r="F36" s="213" t="str">
        <f t="array" ref="F36">IF(LEN(TRIM($F$3))=0,"",IFERROR(INDEX('26.6'!G$4:G$1024,SMALL(IF(ISNUMBER(SEARCH(TRIM($F$3),'26.6'!$B$4:$B$1024)),ROW('26.6'!$B$4:$B$1024)-ROW('26.6'!$B$4)+1),ROWS(F$7:F36))),""))</f>
        <v/>
      </c>
      <c r="G36" s="162" t="str">
        <f t="array" ref="G36">IF(LEN(TRIM($F$3))=0,"",IFERROR(INDEX('26.6'!H$4:H$1024,SMALL(IF(ISNUMBER(SEARCH(TRIM($F$3),'26.6'!$B$4:$B$1024)),ROW('26.6'!$B$4:$B$1024)-ROW('26.6'!$B$4)+1),ROWS(G$7:G36))),""))</f>
        <v/>
      </c>
      <c r="H36" s="162" t="str">
        <f t="array" ref="H36">IF(LEN(TRIM($F$3))=0,"",IFERROR(INDEX('26.6'!I$4:I$1024,SMALL(IF(ISNUMBER(SEARCH(TRIM($F$3),'26.6'!$B$4:$B$1024)),ROW('26.6'!$B$4:$B$1024)-ROW('26.6'!$B$4)+1),ROWS(H$7:H36))),""))</f>
        <v/>
      </c>
      <c r="I36" s="118" t="str">
        <f t="array" ref="I36">IF(LEN(TRIM($F$3))=0,"",IFERROR(INDEX('26.6'!J$4:J$1024,SMALL(IF(ISNUMBER(SEARCH(TRIM($F$3),'26.6'!$B$4:$B$1024)),ROW('26.6'!$B$4:$B$1024)-ROW('26.6'!$B$4)+1),ROWS(I$7:I36))),""))</f>
        <v/>
      </c>
    </row>
    <row r="37" spans="2:9" ht="22.5" customHeight="1" x14ac:dyDescent="0.3">
      <c r="B37" s="121" t="str">
        <f>IF(OR(C37="",C37="검색 결과가 없습니다."),"",ROWS($B$7:B37))</f>
        <v/>
      </c>
      <c r="C37" s="162" t="str">
        <f t="array" ref="C37">IF(LEN(TRIM($F$3))=0,"",IFERROR(INDEX('26.6'!D$4:D$1024,SMALL(IF(ISNUMBER(SEARCH(TRIM($F$3),'26.6'!$B$4:$B$1024)),ROW('26.6'!$B$4:$B$1024)-ROW('26.6'!$B$4)+1),ROWS(C$7:C37))),""))</f>
        <v/>
      </c>
      <c r="D37" s="162" t="str">
        <f t="array" ref="D37">IF(LEN(TRIM($F$3))=0,"",IFERROR(INDEX('26.6'!E$4:E$1024,SMALL(IF(ISNUMBER(SEARCH(TRIM($F$3),'26.6'!$B$4:$B$1024)),ROW('26.6'!$B$4:$B$1024)-ROW('26.6'!$B$4)+1),ROWS(D$7:D37))),""))</f>
        <v/>
      </c>
      <c r="E37" s="162" t="str">
        <f t="array" ref="E37">IF(LEN(TRIM($F$3))=0,"",IFERROR(INDEX('26.6'!F$4:F$1024,SMALL(IF(ISNUMBER(SEARCH(TRIM($F$3),'26.6'!$B$4:$B$1024)),ROW('26.6'!$B$4:$B$1024)-ROW('26.6'!$B$4)+1),ROWS(E$7:E37))),""))</f>
        <v/>
      </c>
      <c r="F37" s="213" t="str">
        <f t="array" ref="F37">IF(LEN(TRIM($F$3))=0,"",IFERROR(INDEX('26.6'!G$4:G$1024,SMALL(IF(ISNUMBER(SEARCH(TRIM($F$3),'26.6'!$B$4:$B$1024)),ROW('26.6'!$B$4:$B$1024)-ROW('26.6'!$B$4)+1),ROWS(F$7:F37))),""))</f>
        <v/>
      </c>
      <c r="G37" s="162" t="str">
        <f t="array" ref="G37">IF(LEN(TRIM($F$3))=0,"",IFERROR(INDEX('26.6'!H$4:H$1024,SMALL(IF(ISNUMBER(SEARCH(TRIM($F$3),'26.6'!$B$4:$B$1024)),ROW('26.6'!$B$4:$B$1024)-ROW('26.6'!$B$4)+1),ROWS(G$7:G37))),""))</f>
        <v/>
      </c>
      <c r="H37" s="162" t="str">
        <f t="array" ref="H37">IF(LEN(TRIM($F$3))=0,"",IFERROR(INDEX('26.6'!I$4:I$1024,SMALL(IF(ISNUMBER(SEARCH(TRIM($F$3),'26.6'!$B$4:$B$1024)),ROW('26.6'!$B$4:$B$1024)-ROW('26.6'!$B$4)+1),ROWS(H$7:H37))),""))</f>
        <v/>
      </c>
      <c r="I37" s="118" t="str">
        <f t="array" ref="I37">IF(LEN(TRIM($F$3))=0,"",IFERROR(INDEX('26.6'!J$4:J$1024,SMALL(IF(ISNUMBER(SEARCH(TRIM($F$3),'26.6'!$B$4:$B$1024)),ROW('26.6'!$B$4:$B$1024)-ROW('26.6'!$B$4)+1),ROWS(I$7:I37))),""))</f>
        <v/>
      </c>
    </row>
    <row r="38" spans="2:9" ht="22.5" customHeight="1" x14ac:dyDescent="0.3">
      <c r="B38" s="121" t="str">
        <f>IF(OR(C38="",C38="검색 결과가 없습니다."),"",ROWS($B$7:B38))</f>
        <v/>
      </c>
      <c r="C38" s="162" t="str">
        <f t="array" ref="C38">IF(LEN(TRIM($F$3))=0,"",IFERROR(INDEX('26.6'!D$4:D$1024,SMALL(IF(ISNUMBER(SEARCH(TRIM($F$3),'26.6'!$B$4:$B$1024)),ROW('26.6'!$B$4:$B$1024)-ROW('26.6'!$B$4)+1),ROWS(C$7:C38))),""))</f>
        <v/>
      </c>
      <c r="D38" s="162" t="str">
        <f t="array" ref="D38">IF(LEN(TRIM($F$3))=0,"",IFERROR(INDEX('26.6'!E$4:E$1024,SMALL(IF(ISNUMBER(SEARCH(TRIM($F$3),'26.6'!$B$4:$B$1024)),ROW('26.6'!$B$4:$B$1024)-ROW('26.6'!$B$4)+1),ROWS(D$7:D38))),""))</f>
        <v/>
      </c>
      <c r="E38" s="162" t="str">
        <f t="array" ref="E38">IF(LEN(TRIM($F$3))=0,"",IFERROR(INDEX('26.6'!F$4:F$1024,SMALL(IF(ISNUMBER(SEARCH(TRIM($F$3),'26.6'!$B$4:$B$1024)),ROW('26.6'!$B$4:$B$1024)-ROW('26.6'!$B$4)+1),ROWS(E$7:E38))),""))</f>
        <v/>
      </c>
      <c r="F38" s="213" t="str">
        <f t="array" ref="F38">IF(LEN(TRIM($F$3))=0,"",IFERROR(INDEX('26.6'!G$4:G$1024,SMALL(IF(ISNUMBER(SEARCH(TRIM($F$3),'26.6'!$B$4:$B$1024)),ROW('26.6'!$B$4:$B$1024)-ROW('26.6'!$B$4)+1),ROWS(F$7:F38))),""))</f>
        <v/>
      </c>
      <c r="G38" s="162" t="str">
        <f t="array" ref="G38">IF(LEN(TRIM($F$3))=0,"",IFERROR(INDEX('26.6'!H$4:H$1024,SMALL(IF(ISNUMBER(SEARCH(TRIM($F$3),'26.6'!$B$4:$B$1024)),ROW('26.6'!$B$4:$B$1024)-ROW('26.6'!$B$4)+1),ROWS(G$7:G38))),""))</f>
        <v/>
      </c>
      <c r="H38" s="162" t="str">
        <f t="array" ref="H38">IF(LEN(TRIM($F$3))=0,"",IFERROR(INDEX('26.6'!I$4:I$1024,SMALL(IF(ISNUMBER(SEARCH(TRIM($F$3),'26.6'!$B$4:$B$1024)),ROW('26.6'!$B$4:$B$1024)-ROW('26.6'!$B$4)+1),ROWS(H$7:H38))),""))</f>
        <v/>
      </c>
      <c r="I38" s="118" t="str">
        <f t="array" ref="I38">IF(LEN(TRIM($F$3))=0,"",IFERROR(INDEX('26.6'!J$4:J$1024,SMALL(IF(ISNUMBER(SEARCH(TRIM($F$3),'26.6'!$B$4:$B$1024)),ROW('26.6'!$B$4:$B$1024)-ROW('26.6'!$B$4)+1),ROWS(I$7:I38))),""))</f>
        <v/>
      </c>
    </row>
    <row r="39" spans="2:9" ht="22.5" customHeight="1" x14ac:dyDescent="0.3">
      <c r="B39" s="121" t="str">
        <f>IF(OR(C39="",C39="검색 결과가 없습니다."),"",ROWS($B$7:B39))</f>
        <v/>
      </c>
      <c r="C39" s="162" t="str">
        <f t="array" ref="C39">IF(LEN(TRIM($F$3))=0,"",IFERROR(INDEX('26.6'!D$4:D$1024,SMALL(IF(ISNUMBER(SEARCH(TRIM($F$3),'26.6'!$B$4:$B$1024)),ROW('26.6'!$B$4:$B$1024)-ROW('26.6'!$B$4)+1),ROWS(C$7:C39))),""))</f>
        <v/>
      </c>
      <c r="D39" s="162" t="str">
        <f t="array" ref="D39">IF(LEN(TRIM($F$3))=0,"",IFERROR(INDEX('26.6'!E$4:E$1024,SMALL(IF(ISNUMBER(SEARCH(TRIM($F$3),'26.6'!$B$4:$B$1024)),ROW('26.6'!$B$4:$B$1024)-ROW('26.6'!$B$4)+1),ROWS(D$7:D39))),""))</f>
        <v/>
      </c>
      <c r="E39" s="162" t="str">
        <f t="array" ref="E39">IF(LEN(TRIM($F$3))=0,"",IFERROR(INDEX('26.6'!F$4:F$1024,SMALL(IF(ISNUMBER(SEARCH(TRIM($F$3),'26.6'!$B$4:$B$1024)),ROW('26.6'!$B$4:$B$1024)-ROW('26.6'!$B$4)+1),ROWS(E$7:E39))),""))</f>
        <v/>
      </c>
      <c r="F39" s="213" t="str">
        <f t="array" ref="F39">IF(LEN(TRIM($F$3))=0,"",IFERROR(INDEX('26.6'!G$4:G$1024,SMALL(IF(ISNUMBER(SEARCH(TRIM($F$3),'26.6'!$B$4:$B$1024)),ROW('26.6'!$B$4:$B$1024)-ROW('26.6'!$B$4)+1),ROWS(F$7:F39))),""))</f>
        <v/>
      </c>
      <c r="G39" s="162" t="str">
        <f t="array" ref="G39">IF(LEN(TRIM($F$3))=0,"",IFERROR(INDEX('26.6'!H$4:H$1024,SMALL(IF(ISNUMBER(SEARCH(TRIM($F$3),'26.6'!$B$4:$B$1024)),ROW('26.6'!$B$4:$B$1024)-ROW('26.6'!$B$4)+1),ROWS(G$7:G39))),""))</f>
        <v/>
      </c>
      <c r="H39" s="162" t="str">
        <f t="array" ref="H39">IF(LEN(TRIM($F$3))=0,"",IFERROR(INDEX('26.6'!I$4:I$1024,SMALL(IF(ISNUMBER(SEARCH(TRIM($F$3),'26.6'!$B$4:$B$1024)),ROW('26.6'!$B$4:$B$1024)-ROW('26.6'!$B$4)+1),ROWS(H$7:H39))),""))</f>
        <v/>
      </c>
      <c r="I39" s="118" t="str">
        <f t="array" ref="I39">IF(LEN(TRIM($F$3))=0,"",IFERROR(INDEX('26.6'!J$4:J$1024,SMALL(IF(ISNUMBER(SEARCH(TRIM($F$3),'26.6'!$B$4:$B$1024)),ROW('26.6'!$B$4:$B$1024)-ROW('26.6'!$B$4)+1),ROWS(I$7:I39))),""))</f>
        <v/>
      </c>
    </row>
    <row r="40" spans="2:9" ht="22.5" customHeight="1" x14ac:dyDescent="0.3">
      <c r="B40" s="121" t="str">
        <f>IF(OR(C40="",C40="검색 결과가 없습니다."),"",ROWS($B$7:B40))</f>
        <v/>
      </c>
      <c r="C40" s="162" t="str">
        <f t="array" ref="C40">IF(LEN(TRIM($F$3))=0,"",IFERROR(INDEX('26.6'!D$4:D$1024,SMALL(IF(ISNUMBER(SEARCH(TRIM($F$3),'26.6'!$B$4:$B$1024)),ROW('26.6'!$B$4:$B$1024)-ROW('26.6'!$B$4)+1),ROWS(C$7:C40))),""))</f>
        <v/>
      </c>
      <c r="D40" s="162" t="str">
        <f t="array" ref="D40">IF(LEN(TRIM($F$3))=0,"",IFERROR(INDEX('26.6'!E$4:E$1024,SMALL(IF(ISNUMBER(SEARCH(TRIM($F$3),'26.6'!$B$4:$B$1024)),ROW('26.6'!$B$4:$B$1024)-ROW('26.6'!$B$4)+1),ROWS(D$7:D40))),""))</f>
        <v/>
      </c>
      <c r="E40" s="162" t="str">
        <f t="array" ref="E40">IF(LEN(TRIM($F$3))=0,"",IFERROR(INDEX('26.6'!F$4:F$1024,SMALL(IF(ISNUMBER(SEARCH(TRIM($F$3),'26.6'!$B$4:$B$1024)),ROW('26.6'!$B$4:$B$1024)-ROW('26.6'!$B$4)+1),ROWS(E$7:E40))),""))</f>
        <v/>
      </c>
      <c r="F40" s="213" t="str">
        <f t="array" ref="F40">IF(LEN(TRIM($F$3))=0,"",IFERROR(INDEX('26.6'!G$4:G$1024,SMALL(IF(ISNUMBER(SEARCH(TRIM($F$3),'26.6'!$B$4:$B$1024)),ROW('26.6'!$B$4:$B$1024)-ROW('26.6'!$B$4)+1),ROWS(F$7:F40))),""))</f>
        <v/>
      </c>
      <c r="G40" s="162" t="str">
        <f t="array" ref="G40">IF(LEN(TRIM($F$3))=0,"",IFERROR(INDEX('26.6'!H$4:H$1024,SMALL(IF(ISNUMBER(SEARCH(TRIM($F$3),'26.6'!$B$4:$B$1024)),ROW('26.6'!$B$4:$B$1024)-ROW('26.6'!$B$4)+1),ROWS(G$7:G40))),""))</f>
        <v/>
      </c>
      <c r="H40" s="162" t="str">
        <f t="array" ref="H40">IF(LEN(TRIM($F$3))=0,"",IFERROR(INDEX('26.6'!I$4:I$1024,SMALL(IF(ISNUMBER(SEARCH(TRIM($F$3),'26.6'!$B$4:$B$1024)),ROW('26.6'!$B$4:$B$1024)-ROW('26.6'!$B$4)+1),ROWS(H$7:H40))),""))</f>
        <v/>
      </c>
      <c r="I40" s="118" t="str">
        <f t="array" ref="I40">IF(LEN(TRIM($F$3))=0,"",IFERROR(INDEX('26.6'!J$4:J$1024,SMALL(IF(ISNUMBER(SEARCH(TRIM($F$3),'26.6'!$B$4:$B$1024)),ROW('26.6'!$B$4:$B$1024)-ROW('26.6'!$B$4)+1),ROWS(I$7:I40))),""))</f>
        <v/>
      </c>
    </row>
    <row r="41" spans="2:9" ht="22.5" customHeight="1" x14ac:dyDescent="0.3">
      <c r="B41" s="121" t="str">
        <f>IF(OR(C41="",C41="검색 결과가 없습니다."),"",ROWS($B$7:B41))</f>
        <v/>
      </c>
      <c r="C41" s="162" t="str">
        <f t="array" ref="C41">IF(LEN(TRIM($F$3))=0,"",IFERROR(INDEX('26.6'!D$4:D$1024,SMALL(IF(ISNUMBER(SEARCH(TRIM($F$3),'26.6'!$B$4:$B$1024)),ROW('26.6'!$B$4:$B$1024)-ROW('26.6'!$B$4)+1),ROWS(C$7:C41))),""))</f>
        <v/>
      </c>
      <c r="D41" s="162" t="str">
        <f t="array" ref="D41">IF(LEN(TRIM($F$3))=0,"",IFERROR(INDEX('26.6'!E$4:E$1024,SMALL(IF(ISNUMBER(SEARCH(TRIM($F$3),'26.6'!$B$4:$B$1024)),ROW('26.6'!$B$4:$B$1024)-ROW('26.6'!$B$4)+1),ROWS(D$7:D41))),""))</f>
        <v/>
      </c>
      <c r="E41" s="162" t="str">
        <f t="array" ref="E41">IF(LEN(TRIM($F$3))=0,"",IFERROR(INDEX('26.6'!F$4:F$1024,SMALL(IF(ISNUMBER(SEARCH(TRIM($F$3),'26.6'!$B$4:$B$1024)),ROW('26.6'!$B$4:$B$1024)-ROW('26.6'!$B$4)+1),ROWS(E$7:E41))),""))</f>
        <v/>
      </c>
      <c r="F41" s="213" t="str">
        <f t="array" ref="F41">IF(LEN(TRIM($F$3))=0,"",IFERROR(INDEX('26.6'!G$4:G$1024,SMALL(IF(ISNUMBER(SEARCH(TRIM($F$3),'26.6'!$B$4:$B$1024)),ROW('26.6'!$B$4:$B$1024)-ROW('26.6'!$B$4)+1),ROWS(F$7:F41))),""))</f>
        <v/>
      </c>
      <c r="G41" s="162" t="str">
        <f t="array" ref="G41">IF(LEN(TRIM($F$3))=0,"",IFERROR(INDEX('26.6'!H$4:H$1024,SMALL(IF(ISNUMBER(SEARCH(TRIM($F$3),'26.6'!$B$4:$B$1024)),ROW('26.6'!$B$4:$B$1024)-ROW('26.6'!$B$4)+1),ROWS(G$7:G41))),""))</f>
        <v/>
      </c>
      <c r="H41" s="162" t="str">
        <f t="array" ref="H41">IF(LEN(TRIM($F$3))=0,"",IFERROR(INDEX('26.6'!I$4:I$1024,SMALL(IF(ISNUMBER(SEARCH(TRIM($F$3),'26.6'!$B$4:$B$1024)),ROW('26.6'!$B$4:$B$1024)-ROW('26.6'!$B$4)+1),ROWS(H$7:H41))),""))</f>
        <v/>
      </c>
      <c r="I41" s="118" t="str">
        <f t="array" ref="I41">IF(LEN(TRIM($F$3))=0,"",IFERROR(INDEX('26.6'!J$4:J$1024,SMALL(IF(ISNUMBER(SEARCH(TRIM($F$3),'26.6'!$B$4:$B$1024)),ROW('26.6'!$B$4:$B$1024)-ROW('26.6'!$B$4)+1),ROWS(I$7:I41))),""))</f>
        <v/>
      </c>
    </row>
    <row r="42" spans="2:9" ht="22.5" customHeight="1" x14ac:dyDescent="0.3">
      <c r="B42" s="121" t="str">
        <f>IF(OR(C42="",C42="검색 결과가 없습니다."),"",ROWS($B$7:B42))</f>
        <v/>
      </c>
      <c r="C42" s="162" t="str">
        <f t="array" ref="C42">IF(LEN(TRIM($F$3))=0,"",IFERROR(INDEX('26.6'!D$4:D$1024,SMALL(IF(ISNUMBER(SEARCH(TRIM($F$3),'26.6'!$B$4:$B$1024)),ROW('26.6'!$B$4:$B$1024)-ROW('26.6'!$B$4)+1),ROWS(C$7:C42))),""))</f>
        <v/>
      </c>
      <c r="D42" s="162" t="str">
        <f t="array" ref="D42">IF(LEN(TRIM($F$3))=0,"",IFERROR(INDEX('26.6'!E$4:E$1024,SMALL(IF(ISNUMBER(SEARCH(TRIM($F$3),'26.6'!$B$4:$B$1024)),ROW('26.6'!$B$4:$B$1024)-ROW('26.6'!$B$4)+1),ROWS(D$7:D42))),""))</f>
        <v/>
      </c>
      <c r="E42" s="162" t="str">
        <f t="array" ref="E42">IF(LEN(TRIM($F$3))=0,"",IFERROR(INDEX('26.6'!F$4:F$1024,SMALL(IF(ISNUMBER(SEARCH(TRIM($F$3),'26.6'!$B$4:$B$1024)),ROW('26.6'!$B$4:$B$1024)-ROW('26.6'!$B$4)+1),ROWS(E$7:E42))),""))</f>
        <v/>
      </c>
      <c r="F42" s="213" t="str">
        <f t="array" ref="F42">IF(LEN(TRIM($F$3))=0,"",IFERROR(INDEX('26.6'!G$4:G$1024,SMALL(IF(ISNUMBER(SEARCH(TRIM($F$3),'26.6'!$B$4:$B$1024)),ROW('26.6'!$B$4:$B$1024)-ROW('26.6'!$B$4)+1),ROWS(F$7:F42))),""))</f>
        <v/>
      </c>
      <c r="G42" s="162" t="str">
        <f t="array" ref="G42">IF(LEN(TRIM($F$3))=0,"",IFERROR(INDEX('26.6'!H$4:H$1024,SMALL(IF(ISNUMBER(SEARCH(TRIM($F$3),'26.6'!$B$4:$B$1024)),ROW('26.6'!$B$4:$B$1024)-ROW('26.6'!$B$4)+1),ROWS(G$7:G42))),""))</f>
        <v/>
      </c>
      <c r="H42" s="162" t="str">
        <f t="array" ref="H42">IF(LEN(TRIM($F$3))=0,"",IFERROR(INDEX('26.6'!I$4:I$1024,SMALL(IF(ISNUMBER(SEARCH(TRIM($F$3),'26.6'!$B$4:$B$1024)),ROW('26.6'!$B$4:$B$1024)-ROW('26.6'!$B$4)+1),ROWS(H$7:H42))),""))</f>
        <v/>
      </c>
      <c r="I42" s="118" t="str">
        <f t="array" ref="I42">IF(LEN(TRIM($F$3))=0,"",IFERROR(INDEX('26.6'!J$4:J$1024,SMALL(IF(ISNUMBER(SEARCH(TRIM($F$3),'26.6'!$B$4:$B$1024)),ROW('26.6'!$B$4:$B$1024)-ROW('26.6'!$B$4)+1),ROWS(I$7:I42))),""))</f>
        <v/>
      </c>
    </row>
    <row r="43" spans="2:9" ht="22.5" customHeight="1" x14ac:dyDescent="0.3">
      <c r="B43" s="121" t="str">
        <f>IF(OR(C43="",C43="검색 결과가 없습니다."),"",ROWS($B$7:B43))</f>
        <v/>
      </c>
      <c r="C43" s="162" t="str">
        <f t="array" ref="C43">IF(LEN(TRIM($F$3))=0,"",IFERROR(INDEX('26.6'!D$4:D$1024,SMALL(IF(ISNUMBER(SEARCH(TRIM($F$3),'26.6'!$B$4:$B$1024)),ROW('26.6'!$B$4:$B$1024)-ROW('26.6'!$B$4)+1),ROWS(C$7:C43))),""))</f>
        <v/>
      </c>
      <c r="D43" s="162" t="str">
        <f t="array" ref="D43">IF(LEN(TRIM($F$3))=0,"",IFERROR(INDEX('26.6'!E$4:E$1024,SMALL(IF(ISNUMBER(SEARCH(TRIM($F$3),'26.6'!$B$4:$B$1024)),ROW('26.6'!$B$4:$B$1024)-ROW('26.6'!$B$4)+1),ROWS(D$7:D43))),""))</f>
        <v/>
      </c>
      <c r="E43" s="162" t="str">
        <f t="array" ref="E43">IF(LEN(TRIM($F$3))=0,"",IFERROR(INDEX('26.6'!F$4:F$1024,SMALL(IF(ISNUMBER(SEARCH(TRIM($F$3),'26.6'!$B$4:$B$1024)),ROW('26.6'!$B$4:$B$1024)-ROW('26.6'!$B$4)+1),ROWS(E$7:E43))),""))</f>
        <v/>
      </c>
      <c r="F43" s="213" t="str">
        <f t="array" ref="F43">IF(LEN(TRIM($F$3))=0,"",IFERROR(INDEX('26.6'!G$4:G$1024,SMALL(IF(ISNUMBER(SEARCH(TRIM($F$3),'26.6'!$B$4:$B$1024)),ROW('26.6'!$B$4:$B$1024)-ROW('26.6'!$B$4)+1),ROWS(F$7:F43))),""))</f>
        <v/>
      </c>
      <c r="G43" s="162" t="str">
        <f t="array" ref="G43">IF(LEN(TRIM($F$3))=0,"",IFERROR(INDEX('26.6'!H$4:H$1024,SMALL(IF(ISNUMBER(SEARCH(TRIM($F$3),'26.6'!$B$4:$B$1024)),ROW('26.6'!$B$4:$B$1024)-ROW('26.6'!$B$4)+1),ROWS(G$7:G43))),""))</f>
        <v/>
      </c>
      <c r="H43" s="162" t="str">
        <f t="array" ref="H43">IF(LEN(TRIM($F$3))=0,"",IFERROR(INDEX('26.6'!I$4:I$1024,SMALL(IF(ISNUMBER(SEARCH(TRIM($F$3),'26.6'!$B$4:$B$1024)),ROW('26.6'!$B$4:$B$1024)-ROW('26.6'!$B$4)+1),ROWS(H$7:H43))),""))</f>
        <v/>
      </c>
      <c r="I43" s="118" t="str">
        <f t="array" ref="I43">IF(LEN(TRIM($F$3))=0,"",IFERROR(INDEX('26.6'!J$4:J$1024,SMALL(IF(ISNUMBER(SEARCH(TRIM($F$3),'26.6'!$B$4:$B$1024)),ROW('26.6'!$B$4:$B$1024)-ROW('26.6'!$B$4)+1),ROWS(I$7:I43))),""))</f>
        <v/>
      </c>
    </row>
    <row r="44" spans="2:9" ht="22.5" customHeight="1" x14ac:dyDescent="0.3">
      <c r="B44" s="121" t="str">
        <f>IF(OR(C44="",C44="검색 결과가 없습니다."),"",ROWS($B$7:B44))</f>
        <v/>
      </c>
      <c r="C44" s="162" t="str">
        <f t="array" ref="C44">IF(LEN(TRIM($F$3))=0,"",IFERROR(INDEX('26.6'!D$4:D$1024,SMALL(IF(ISNUMBER(SEARCH(TRIM($F$3),'26.6'!$B$4:$B$1024)),ROW('26.6'!$B$4:$B$1024)-ROW('26.6'!$B$4)+1),ROWS(C$7:C44))),""))</f>
        <v/>
      </c>
      <c r="D44" s="162" t="str">
        <f t="array" ref="D44">IF(LEN(TRIM($F$3))=0,"",IFERROR(INDEX('26.6'!E$4:E$1024,SMALL(IF(ISNUMBER(SEARCH(TRIM($F$3),'26.6'!$B$4:$B$1024)),ROW('26.6'!$B$4:$B$1024)-ROW('26.6'!$B$4)+1),ROWS(D$7:D44))),""))</f>
        <v/>
      </c>
      <c r="E44" s="162" t="str">
        <f t="array" ref="E44">IF(LEN(TRIM($F$3))=0,"",IFERROR(INDEX('26.6'!F$4:F$1024,SMALL(IF(ISNUMBER(SEARCH(TRIM($F$3),'26.6'!$B$4:$B$1024)),ROW('26.6'!$B$4:$B$1024)-ROW('26.6'!$B$4)+1),ROWS(E$7:E44))),""))</f>
        <v/>
      </c>
      <c r="F44" s="213" t="str">
        <f t="array" ref="F44">IF(LEN(TRIM($F$3))=0,"",IFERROR(INDEX('26.6'!G$4:G$1024,SMALL(IF(ISNUMBER(SEARCH(TRIM($F$3),'26.6'!$B$4:$B$1024)),ROW('26.6'!$B$4:$B$1024)-ROW('26.6'!$B$4)+1),ROWS(F$7:F44))),""))</f>
        <v/>
      </c>
      <c r="G44" s="162" t="str">
        <f t="array" ref="G44">IF(LEN(TRIM($F$3))=0,"",IFERROR(INDEX('26.6'!H$4:H$1024,SMALL(IF(ISNUMBER(SEARCH(TRIM($F$3),'26.6'!$B$4:$B$1024)),ROW('26.6'!$B$4:$B$1024)-ROW('26.6'!$B$4)+1),ROWS(G$7:G44))),""))</f>
        <v/>
      </c>
      <c r="H44" s="162" t="str">
        <f t="array" ref="H44">IF(LEN(TRIM($F$3))=0,"",IFERROR(INDEX('26.6'!I$4:I$1024,SMALL(IF(ISNUMBER(SEARCH(TRIM($F$3),'26.6'!$B$4:$B$1024)),ROW('26.6'!$B$4:$B$1024)-ROW('26.6'!$B$4)+1),ROWS(H$7:H44))),""))</f>
        <v/>
      </c>
      <c r="I44" s="118" t="str">
        <f t="array" ref="I44">IF(LEN(TRIM($F$3))=0,"",IFERROR(INDEX('26.6'!J$4:J$1024,SMALL(IF(ISNUMBER(SEARCH(TRIM($F$3),'26.6'!$B$4:$B$1024)),ROW('26.6'!$B$4:$B$1024)-ROW('26.6'!$B$4)+1),ROWS(I$7:I44))),""))</f>
        <v/>
      </c>
    </row>
    <row r="45" spans="2:9" ht="22.5" customHeight="1" x14ac:dyDescent="0.3">
      <c r="B45" s="121" t="str">
        <f>IF(OR(C45="",C45="검색 결과가 없습니다."),"",ROWS($B$7:B45))</f>
        <v/>
      </c>
      <c r="C45" s="162" t="str">
        <f t="array" ref="C45">IF(LEN(TRIM($F$3))=0,"",IFERROR(INDEX('26.6'!D$4:D$1024,SMALL(IF(ISNUMBER(SEARCH(TRIM($F$3),'26.6'!$B$4:$B$1024)),ROW('26.6'!$B$4:$B$1024)-ROW('26.6'!$B$4)+1),ROWS(C$7:C45))),""))</f>
        <v/>
      </c>
      <c r="D45" s="162" t="str">
        <f t="array" ref="D45">IF(LEN(TRIM($F$3))=0,"",IFERROR(INDEX('26.6'!E$4:E$1024,SMALL(IF(ISNUMBER(SEARCH(TRIM($F$3),'26.6'!$B$4:$B$1024)),ROW('26.6'!$B$4:$B$1024)-ROW('26.6'!$B$4)+1),ROWS(D$7:D45))),""))</f>
        <v/>
      </c>
      <c r="E45" s="162" t="str">
        <f t="array" ref="E45">IF(LEN(TRIM($F$3))=0,"",IFERROR(INDEX('26.6'!F$4:F$1024,SMALL(IF(ISNUMBER(SEARCH(TRIM($F$3),'26.6'!$B$4:$B$1024)),ROW('26.6'!$B$4:$B$1024)-ROW('26.6'!$B$4)+1),ROWS(E$7:E45))),""))</f>
        <v/>
      </c>
      <c r="F45" s="213" t="str">
        <f t="array" ref="F45">IF(LEN(TRIM($F$3))=0,"",IFERROR(INDEX('26.6'!G$4:G$1024,SMALL(IF(ISNUMBER(SEARCH(TRIM($F$3),'26.6'!$B$4:$B$1024)),ROW('26.6'!$B$4:$B$1024)-ROW('26.6'!$B$4)+1),ROWS(F$7:F45))),""))</f>
        <v/>
      </c>
      <c r="G45" s="162" t="str">
        <f t="array" ref="G45">IF(LEN(TRIM($F$3))=0,"",IFERROR(INDEX('26.6'!H$4:H$1024,SMALL(IF(ISNUMBER(SEARCH(TRIM($F$3),'26.6'!$B$4:$B$1024)),ROW('26.6'!$B$4:$B$1024)-ROW('26.6'!$B$4)+1),ROWS(G$7:G45))),""))</f>
        <v/>
      </c>
      <c r="H45" s="162" t="str">
        <f t="array" ref="H45">IF(LEN(TRIM($F$3))=0,"",IFERROR(INDEX('26.6'!I$4:I$1024,SMALL(IF(ISNUMBER(SEARCH(TRIM($F$3),'26.6'!$B$4:$B$1024)),ROW('26.6'!$B$4:$B$1024)-ROW('26.6'!$B$4)+1),ROWS(H$7:H45))),""))</f>
        <v/>
      </c>
      <c r="I45" s="118" t="str">
        <f t="array" ref="I45">IF(LEN(TRIM($F$3))=0,"",IFERROR(INDEX('26.6'!J$4:J$1024,SMALL(IF(ISNUMBER(SEARCH(TRIM($F$3),'26.6'!$B$4:$B$1024)),ROW('26.6'!$B$4:$B$1024)-ROW('26.6'!$B$4)+1),ROWS(I$7:I45))),""))</f>
        <v/>
      </c>
    </row>
    <row r="46" spans="2:9" ht="22.5" customHeight="1" x14ac:dyDescent="0.3">
      <c r="B46" s="121" t="str">
        <f>IF(OR(C46="",C46="검색 결과가 없습니다."),"",ROWS($B$7:B46))</f>
        <v/>
      </c>
      <c r="C46" s="162" t="str">
        <f t="array" ref="C46">IF(LEN(TRIM($F$3))=0,"",IFERROR(INDEX('26.6'!D$4:D$1024,SMALL(IF(ISNUMBER(SEARCH(TRIM($F$3),'26.6'!$B$4:$B$1024)),ROW('26.6'!$B$4:$B$1024)-ROW('26.6'!$B$4)+1),ROWS(C$7:C46))),""))</f>
        <v/>
      </c>
      <c r="D46" s="162" t="str">
        <f t="array" ref="D46">IF(LEN(TRIM($F$3))=0,"",IFERROR(INDEX('26.6'!E$4:E$1024,SMALL(IF(ISNUMBER(SEARCH(TRIM($F$3),'26.6'!$B$4:$B$1024)),ROW('26.6'!$B$4:$B$1024)-ROW('26.6'!$B$4)+1),ROWS(D$7:D46))),""))</f>
        <v/>
      </c>
      <c r="E46" s="162" t="str">
        <f t="array" ref="E46">IF(LEN(TRIM($F$3))=0,"",IFERROR(INDEX('26.6'!F$4:F$1024,SMALL(IF(ISNUMBER(SEARCH(TRIM($F$3),'26.6'!$B$4:$B$1024)),ROW('26.6'!$B$4:$B$1024)-ROW('26.6'!$B$4)+1),ROWS(E$7:E46))),""))</f>
        <v/>
      </c>
      <c r="F46" s="213" t="str">
        <f t="array" ref="F46">IF(LEN(TRIM($F$3))=0,"",IFERROR(INDEX('26.6'!G$4:G$1024,SMALL(IF(ISNUMBER(SEARCH(TRIM($F$3),'26.6'!$B$4:$B$1024)),ROW('26.6'!$B$4:$B$1024)-ROW('26.6'!$B$4)+1),ROWS(F$7:F46))),""))</f>
        <v/>
      </c>
      <c r="G46" s="162" t="str">
        <f t="array" ref="G46">IF(LEN(TRIM($F$3))=0,"",IFERROR(INDEX('26.6'!H$4:H$1024,SMALL(IF(ISNUMBER(SEARCH(TRIM($F$3),'26.6'!$B$4:$B$1024)),ROW('26.6'!$B$4:$B$1024)-ROW('26.6'!$B$4)+1),ROWS(G$7:G46))),""))</f>
        <v/>
      </c>
      <c r="H46" s="162" t="str">
        <f t="array" ref="H46">IF(LEN(TRIM($F$3))=0,"",IFERROR(INDEX('26.6'!I$4:I$1024,SMALL(IF(ISNUMBER(SEARCH(TRIM($F$3),'26.6'!$B$4:$B$1024)),ROW('26.6'!$B$4:$B$1024)-ROW('26.6'!$B$4)+1),ROWS(H$7:H46))),""))</f>
        <v/>
      </c>
      <c r="I46" s="118" t="str">
        <f t="array" ref="I46">IF(LEN(TRIM($F$3))=0,"",IFERROR(INDEX('26.6'!J$4:J$1024,SMALL(IF(ISNUMBER(SEARCH(TRIM($F$3),'26.6'!$B$4:$B$1024)),ROW('26.6'!$B$4:$B$1024)-ROW('26.6'!$B$4)+1),ROWS(I$7:I46))),""))</f>
        <v/>
      </c>
    </row>
    <row r="47" spans="2:9" ht="22.5" customHeight="1" x14ac:dyDescent="0.3">
      <c r="B47" s="121" t="str">
        <f>IF(OR(C47="",C47="검색 결과가 없습니다."),"",ROWS($B$7:B47))</f>
        <v/>
      </c>
      <c r="C47" s="162" t="str">
        <f t="array" ref="C47">IF(LEN(TRIM($F$3))=0,"",IFERROR(INDEX('26.6'!D$4:D$1024,SMALL(IF(ISNUMBER(SEARCH(TRIM($F$3),'26.6'!$B$4:$B$1024)),ROW('26.6'!$B$4:$B$1024)-ROW('26.6'!$B$4)+1),ROWS(C$7:C47))),""))</f>
        <v/>
      </c>
      <c r="D47" s="162" t="str">
        <f t="array" ref="D47">IF(LEN(TRIM($F$3))=0,"",IFERROR(INDEX('26.6'!E$4:E$1024,SMALL(IF(ISNUMBER(SEARCH(TRIM($F$3),'26.6'!$B$4:$B$1024)),ROW('26.6'!$B$4:$B$1024)-ROW('26.6'!$B$4)+1),ROWS(D$7:D47))),""))</f>
        <v/>
      </c>
      <c r="E47" s="162" t="str">
        <f t="array" ref="E47">IF(LEN(TRIM($F$3))=0,"",IFERROR(INDEX('26.6'!F$4:F$1024,SMALL(IF(ISNUMBER(SEARCH(TRIM($F$3),'26.6'!$B$4:$B$1024)),ROW('26.6'!$B$4:$B$1024)-ROW('26.6'!$B$4)+1),ROWS(E$7:E47))),""))</f>
        <v/>
      </c>
      <c r="F47" s="213" t="str">
        <f t="array" ref="F47">IF(LEN(TRIM($F$3))=0,"",IFERROR(INDEX('26.6'!G$4:G$1024,SMALL(IF(ISNUMBER(SEARCH(TRIM($F$3),'26.6'!$B$4:$B$1024)),ROW('26.6'!$B$4:$B$1024)-ROW('26.6'!$B$4)+1),ROWS(F$7:F47))),""))</f>
        <v/>
      </c>
      <c r="G47" s="162" t="str">
        <f t="array" ref="G47">IF(LEN(TRIM($F$3))=0,"",IFERROR(INDEX('26.6'!H$4:H$1024,SMALL(IF(ISNUMBER(SEARCH(TRIM($F$3),'26.6'!$B$4:$B$1024)),ROW('26.6'!$B$4:$B$1024)-ROW('26.6'!$B$4)+1),ROWS(G$7:G47))),""))</f>
        <v/>
      </c>
      <c r="H47" s="162" t="str">
        <f t="array" ref="H47">IF(LEN(TRIM($F$3))=0,"",IFERROR(INDEX('26.6'!I$4:I$1024,SMALL(IF(ISNUMBER(SEARCH(TRIM($F$3),'26.6'!$B$4:$B$1024)),ROW('26.6'!$B$4:$B$1024)-ROW('26.6'!$B$4)+1),ROWS(H$7:H47))),""))</f>
        <v/>
      </c>
      <c r="I47" s="118" t="str">
        <f t="array" ref="I47">IF(LEN(TRIM($F$3))=0,"",IFERROR(INDEX('26.6'!J$4:J$1024,SMALL(IF(ISNUMBER(SEARCH(TRIM($F$3),'26.6'!$B$4:$B$1024)),ROW('26.6'!$B$4:$B$1024)-ROW('26.6'!$B$4)+1),ROWS(I$7:I47))),""))</f>
        <v/>
      </c>
    </row>
    <row r="48" spans="2:9" ht="22.5" customHeight="1" x14ac:dyDescent="0.3">
      <c r="B48" s="121" t="str">
        <f>IF(OR(C48="",C48="검색 결과가 없습니다."),"",ROWS($B$7:B48))</f>
        <v/>
      </c>
      <c r="C48" s="162" t="str">
        <f t="array" ref="C48">IF(LEN(TRIM($F$3))=0,"",IFERROR(INDEX('26.6'!D$4:D$1024,SMALL(IF(ISNUMBER(SEARCH(TRIM($F$3),'26.6'!$B$4:$B$1024)),ROW('26.6'!$B$4:$B$1024)-ROW('26.6'!$B$4)+1),ROWS(C$7:C48))),""))</f>
        <v/>
      </c>
      <c r="D48" s="162" t="str">
        <f t="array" ref="D48">IF(LEN(TRIM($F$3))=0,"",IFERROR(INDEX('26.6'!E$4:E$1024,SMALL(IF(ISNUMBER(SEARCH(TRIM($F$3),'26.6'!$B$4:$B$1024)),ROW('26.6'!$B$4:$B$1024)-ROW('26.6'!$B$4)+1),ROWS(D$7:D48))),""))</f>
        <v/>
      </c>
      <c r="E48" s="162" t="str">
        <f t="array" ref="E48">IF(LEN(TRIM($F$3))=0,"",IFERROR(INDEX('26.6'!F$4:F$1024,SMALL(IF(ISNUMBER(SEARCH(TRIM($F$3),'26.6'!$B$4:$B$1024)),ROW('26.6'!$B$4:$B$1024)-ROW('26.6'!$B$4)+1),ROWS(E$7:E48))),""))</f>
        <v/>
      </c>
      <c r="F48" s="213" t="str">
        <f t="array" ref="F48">IF(LEN(TRIM($F$3))=0,"",IFERROR(INDEX('26.6'!G$4:G$1024,SMALL(IF(ISNUMBER(SEARCH(TRIM($F$3),'26.6'!$B$4:$B$1024)),ROW('26.6'!$B$4:$B$1024)-ROW('26.6'!$B$4)+1),ROWS(F$7:F48))),""))</f>
        <v/>
      </c>
      <c r="G48" s="162" t="str">
        <f t="array" ref="G48">IF(LEN(TRIM($F$3))=0,"",IFERROR(INDEX('26.6'!H$4:H$1024,SMALL(IF(ISNUMBER(SEARCH(TRIM($F$3),'26.6'!$B$4:$B$1024)),ROW('26.6'!$B$4:$B$1024)-ROW('26.6'!$B$4)+1),ROWS(G$7:G48))),""))</f>
        <v/>
      </c>
      <c r="H48" s="162" t="str">
        <f t="array" ref="H48">IF(LEN(TRIM($F$3))=0,"",IFERROR(INDEX('26.6'!I$4:I$1024,SMALL(IF(ISNUMBER(SEARCH(TRIM($F$3),'26.6'!$B$4:$B$1024)),ROW('26.6'!$B$4:$B$1024)-ROW('26.6'!$B$4)+1),ROWS(H$7:H48))),""))</f>
        <v/>
      </c>
      <c r="I48" s="118" t="str">
        <f t="array" ref="I48">IF(LEN(TRIM($F$3))=0,"",IFERROR(INDEX('26.6'!J$4:J$1024,SMALL(IF(ISNUMBER(SEARCH(TRIM($F$3),'26.6'!$B$4:$B$1024)),ROW('26.6'!$B$4:$B$1024)-ROW('26.6'!$B$4)+1),ROWS(I$7:I48))),""))</f>
        <v/>
      </c>
    </row>
    <row r="49" spans="2:9" ht="22.5" customHeight="1" x14ac:dyDescent="0.3">
      <c r="B49" s="121" t="str">
        <f>IF(OR(C49="",C49="검색 결과가 없습니다."),"",ROWS($B$7:B49))</f>
        <v/>
      </c>
      <c r="C49" s="162" t="str">
        <f t="array" ref="C49">IF(LEN(TRIM($F$3))=0,"",IFERROR(INDEX('26.6'!D$4:D$1024,SMALL(IF(ISNUMBER(SEARCH(TRIM($F$3),'26.6'!$B$4:$B$1024)),ROW('26.6'!$B$4:$B$1024)-ROW('26.6'!$B$4)+1),ROWS(C$7:C49))),""))</f>
        <v/>
      </c>
      <c r="D49" s="162" t="str">
        <f t="array" ref="D49">IF(LEN(TRIM($F$3))=0,"",IFERROR(INDEX('26.6'!E$4:E$1024,SMALL(IF(ISNUMBER(SEARCH(TRIM($F$3),'26.6'!$B$4:$B$1024)),ROW('26.6'!$B$4:$B$1024)-ROW('26.6'!$B$4)+1),ROWS(D$7:D49))),""))</f>
        <v/>
      </c>
      <c r="E49" s="162" t="str">
        <f t="array" ref="E49">IF(LEN(TRIM($F$3))=0,"",IFERROR(INDEX('26.6'!F$4:F$1024,SMALL(IF(ISNUMBER(SEARCH(TRIM($F$3),'26.6'!$B$4:$B$1024)),ROW('26.6'!$B$4:$B$1024)-ROW('26.6'!$B$4)+1),ROWS(E$7:E49))),""))</f>
        <v/>
      </c>
      <c r="F49" s="213" t="str">
        <f t="array" ref="F49">IF(LEN(TRIM($F$3))=0,"",IFERROR(INDEX('26.6'!G$4:G$1024,SMALL(IF(ISNUMBER(SEARCH(TRIM($F$3),'26.6'!$B$4:$B$1024)),ROW('26.6'!$B$4:$B$1024)-ROW('26.6'!$B$4)+1),ROWS(F$7:F49))),""))</f>
        <v/>
      </c>
      <c r="G49" s="162" t="str">
        <f t="array" ref="G49">IF(LEN(TRIM($F$3))=0,"",IFERROR(INDEX('26.6'!H$4:H$1024,SMALL(IF(ISNUMBER(SEARCH(TRIM($F$3),'26.6'!$B$4:$B$1024)),ROW('26.6'!$B$4:$B$1024)-ROW('26.6'!$B$4)+1),ROWS(G$7:G49))),""))</f>
        <v/>
      </c>
      <c r="H49" s="162" t="str">
        <f t="array" ref="H49">IF(LEN(TRIM($F$3))=0,"",IFERROR(INDEX('26.6'!I$4:I$1024,SMALL(IF(ISNUMBER(SEARCH(TRIM($F$3),'26.6'!$B$4:$B$1024)),ROW('26.6'!$B$4:$B$1024)-ROW('26.6'!$B$4)+1),ROWS(H$7:H49))),""))</f>
        <v/>
      </c>
      <c r="I49" s="118" t="str">
        <f t="array" ref="I49">IF(LEN(TRIM($F$3))=0,"",IFERROR(INDEX('26.6'!J$4:J$1024,SMALL(IF(ISNUMBER(SEARCH(TRIM($F$3),'26.6'!$B$4:$B$1024)),ROW('26.6'!$B$4:$B$1024)-ROW('26.6'!$B$4)+1),ROWS(I$7:I49))),""))</f>
        <v/>
      </c>
    </row>
    <row r="50" spans="2:9" ht="22.5" customHeight="1" x14ac:dyDescent="0.3">
      <c r="B50" s="121" t="str">
        <f>IF(OR(C50="",C50="검색 결과가 없습니다."),"",ROWS($B$7:B50))</f>
        <v/>
      </c>
      <c r="C50" s="162" t="str">
        <f t="array" ref="C50">IF(LEN(TRIM($F$3))=0,"",IFERROR(INDEX('26.6'!D$4:D$1024,SMALL(IF(ISNUMBER(SEARCH(TRIM($F$3),'26.6'!$B$4:$B$1024)),ROW('26.6'!$B$4:$B$1024)-ROW('26.6'!$B$4)+1),ROWS(C$7:C50))),""))</f>
        <v/>
      </c>
      <c r="D50" s="162" t="str">
        <f t="array" ref="D50">IF(LEN(TRIM($F$3))=0,"",IFERROR(INDEX('26.6'!E$4:E$1024,SMALL(IF(ISNUMBER(SEARCH(TRIM($F$3),'26.6'!$B$4:$B$1024)),ROW('26.6'!$B$4:$B$1024)-ROW('26.6'!$B$4)+1),ROWS(D$7:D50))),""))</f>
        <v/>
      </c>
      <c r="E50" s="162" t="str">
        <f t="array" ref="E50">IF(LEN(TRIM($F$3))=0,"",IFERROR(INDEX('26.6'!F$4:F$1024,SMALL(IF(ISNUMBER(SEARCH(TRIM($F$3),'26.6'!$B$4:$B$1024)),ROW('26.6'!$B$4:$B$1024)-ROW('26.6'!$B$4)+1),ROWS(E$7:E50))),""))</f>
        <v/>
      </c>
      <c r="F50" s="213" t="str">
        <f t="array" ref="F50">IF(LEN(TRIM($F$3))=0,"",IFERROR(INDEX('26.6'!G$4:G$1024,SMALL(IF(ISNUMBER(SEARCH(TRIM($F$3),'26.6'!$B$4:$B$1024)),ROW('26.6'!$B$4:$B$1024)-ROW('26.6'!$B$4)+1),ROWS(F$7:F50))),""))</f>
        <v/>
      </c>
      <c r="G50" s="162" t="str">
        <f t="array" ref="G50">IF(LEN(TRIM($F$3))=0,"",IFERROR(INDEX('26.6'!H$4:H$1024,SMALL(IF(ISNUMBER(SEARCH(TRIM($F$3),'26.6'!$B$4:$B$1024)),ROW('26.6'!$B$4:$B$1024)-ROW('26.6'!$B$4)+1),ROWS(G$7:G50))),""))</f>
        <v/>
      </c>
      <c r="H50" s="162" t="str">
        <f t="array" ref="H50">IF(LEN(TRIM($F$3))=0,"",IFERROR(INDEX('26.6'!I$4:I$1024,SMALL(IF(ISNUMBER(SEARCH(TRIM($F$3),'26.6'!$B$4:$B$1024)),ROW('26.6'!$B$4:$B$1024)-ROW('26.6'!$B$4)+1),ROWS(H$7:H50))),""))</f>
        <v/>
      </c>
      <c r="I50" s="118" t="str">
        <f t="array" ref="I50">IF(LEN(TRIM($F$3))=0,"",IFERROR(INDEX('26.6'!J$4:J$1024,SMALL(IF(ISNUMBER(SEARCH(TRIM($F$3),'26.6'!$B$4:$B$1024)),ROW('26.6'!$B$4:$B$1024)-ROW('26.6'!$B$4)+1),ROWS(I$7:I50))),""))</f>
        <v/>
      </c>
    </row>
    <row r="51" spans="2:9" ht="22.5" customHeight="1" x14ac:dyDescent="0.3">
      <c r="B51" s="121" t="str">
        <f>IF(OR(C51="",C51="검색 결과가 없습니다."),"",ROWS($B$7:B51))</f>
        <v/>
      </c>
      <c r="C51" s="162" t="str">
        <f t="array" ref="C51">IF(LEN(TRIM($F$3))=0,"",IFERROR(INDEX('26.6'!D$4:D$1024,SMALL(IF(ISNUMBER(SEARCH(TRIM($F$3),'26.6'!$B$4:$B$1024)),ROW('26.6'!$B$4:$B$1024)-ROW('26.6'!$B$4)+1),ROWS(C$7:C51))),""))</f>
        <v/>
      </c>
      <c r="D51" s="162" t="str">
        <f t="array" ref="D51">IF(LEN(TRIM($F$3))=0,"",IFERROR(INDEX('26.6'!E$4:E$1024,SMALL(IF(ISNUMBER(SEARCH(TRIM($F$3),'26.6'!$B$4:$B$1024)),ROW('26.6'!$B$4:$B$1024)-ROW('26.6'!$B$4)+1),ROWS(D$7:D51))),""))</f>
        <v/>
      </c>
      <c r="E51" s="162" t="str">
        <f t="array" ref="E51">IF(LEN(TRIM($F$3))=0,"",IFERROR(INDEX('26.6'!F$4:F$1024,SMALL(IF(ISNUMBER(SEARCH(TRIM($F$3),'26.6'!$B$4:$B$1024)),ROW('26.6'!$B$4:$B$1024)-ROW('26.6'!$B$4)+1),ROWS(E$7:E51))),""))</f>
        <v/>
      </c>
      <c r="F51" s="213" t="str">
        <f t="array" ref="F51">IF(LEN(TRIM($F$3))=0,"",IFERROR(INDEX('26.6'!G$4:G$1024,SMALL(IF(ISNUMBER(SEARCH(TRIM($F$3),'26.6'!$B$4:$B$1024)),ROW('26.6'!$B$4:$B$1024)-ROW('26.6'!$B$4)+1),ROWS(F$7:F51))),""))</f>
        <v/>
      </c>
      <c r="G51" s="162" t="str">
        <f t="array" ref="G51">IF(LEN(TRIM($F$3))=0,"",IFERROR(INDEX('26.6'!H$4:H$1024,SMALL(IF(ISNUMBER(SEARCH(TRIM($F$3),'26.6'!$B$4:$B$1024)),ROW('26.6'!$B$4:$B$1024)-ROW('26.6'!$B$4)+1),ROWS(G$7:G51))),""))</f>
        <v/>
      </c>
      <c r="H51" s="162" t="str">
        <f t="array" ref="H51">IF(LEN(TRIM($F$3))=0,"",IFERROR(INDEX('26.6'!I$4:I$1024,SMALL(IF(ISNUMBER(SEARCH(TRIM($F$3),'26.6'!$B$4:$B$1024)),ROW('26.6'!$B$4:$B$1024)-ROW('26.6'!$B$4)+1),ROWS(H$7:H51))),""))</f>
        <v/>
      </c>
      <c r="I51" s="118" t="str">
        <f t="array" ref="I51">IF(LEN(TRIM($F$3))=0,"",IFERROR(INDEX('26.6'!J$4:J$1024,SMALL(IF(ISNUMBER(SEARCH(TRIM($F$3),'26.6'!$B$4:$B$1024)),ROW('26.6'!$B$4:$B$1024)-ROW('26.6'!$B$4)+1),ROWS(I$7:I51))),""))</f>
        <v/>
      </c>
    </row>
    <row r="52" spans="2:9" ht="22.5" customHeight="1" x14ac:dyDescent="0.3">
      <c r="B52" s="121" t="str">
        <f>IF(OR(C52="",C52="검색 결과가 없습니다."),"",ROWS($B$7:B52))</f>
        <v/>
      </c>
      <c r="C52" s="162" t="str">
        <f t="array" ref="C52">IF(LEN(TRIM($F$3))=0,"",IFERROR(INDEX('26.6'!D$4:D$1024,SMALL(IF(ISNUMBER(SEARCH(TRIM($F$3),'26.6'!$B$4:$B$1024)),ROW('26.6'!$B$4:$B$1024)-ROW('26.6'!$B$4)+1),ROWS(C$7:C52))),""))</f>
        <v/>
      </c>
      <c r="D52" s="162" t="str">
        <f t="array" ref="D52">IF(LEN(TRIM($F$3))=0,"",IFERROR(INDEX('26.6'!E$4:E$1024,SMALL(IF(ISNUMBER(SEARCH(TRIM($F$3),'26.6'!$B$4:$B$1024)),ROW('26.6'!$B$4:$B$1024)-ROW('26.6'!$B$4)+1),ROWS(D$7:D52))),""))</f>
        <v/>
      </c>
      <c r="E52" s="162" t="str">
        <f t="array" ref="E52">IF(LEN(TRIM($F$3))=0,"",IFERROR(INDEX('26.6'!F$4:F$1024,SMALL(IF(ISNUMBER(SEARCH(TRIM($F$3),'26.6'!$B$4:$B$1024)),ROW('26.6'!$B$4:$B$1024)-ROW('26.6'!$B$4)+1),ROWS(E$7:E52))),""))</f>
        <v/>
      </c>
      <c r="F52" s="213" t="str">
        <f t="array" ref="F52">IF(LEN(TRIM($F$3))=0,"",IFERROR(INDEX('26.6'!G$4:G$1024,SMALL(IF(ISNUMBER(SEARCH(TRIM($F$3),'26.6'!$B$4:$B$1024)),ROW('26.6'!$B$4:$B$1024)-ROW('26.6'!$B$4)+1),ROWS(F$7:F52))),""))</f>
        <v/>
      </c>
      <c r="G52" s="162" t="str">
        <f t="array" ref="G52">IF(LEN(TRIM($F$3))=0,"",IFERROR(INDEX('26.6'!H$4:H$1024,SMALL(IF(ISNUMBER(SEARCH(TRIM($F$3),'26.6'!$B$4:$B$1024)),ROW('26.6'!$B$4:$B$1024)-ROW('26.6'!$B$4)+1),ROWS(G$7:G52))),""))</f>
        <v/>
      </c>
      <c r="H52" s="162" t="str">
        <f t="array" ref="H52">IF(LEN(TRIM($F$3))=0,"",IFERROR(INDEX('26.6'!I$4:I$1024,SMALL(IF(ISNUMBER(SEARCH(TRIM($F$3),'26.6'!$B$4:$B$1024)),ROW('26.6'!$B$4:$B$1024)-ROW('26.6'!$B$4)+1),ROWS(H$7:H52))),""))</f>
        <v/>
      </c>
      <c r="I52" s="118" t="str">
        <f t="array" ref="I52">IF(LEN(TRIM($F$3))=0,"",IFERROR(INDEX('26.6'!J$4:J$1024,SMALL(IF(ISNUMBER(SEARCH(TRIM($F$3),'26.6'!$B$4:$B$1024)),ROW('26.6'!$B$4:$B$1024)-ROW('26.6'!$B$4)+1),ROWS(I$7:I52))),""))</f>
        <v/>
      </c>
    </row>
    <row r="53" spans="2:9" ht="22.5" customHeight="1" x14ac:dyDescent="0.3">
      <c r="B53" s="121" t="str">
        <f>IF(OR(C53="",C53="검색 결과가 없습니다."),"",ROWS($B$7:B53))</f>
        <v/>
      </c>
      <c r="C53" s="162" t="str">
        <f t="array" ref="C53">IF(LEN(TRIM($F$3))=0,"",IFERROR(INDEX('26.6'!D$4:D$1024,SMALL(IF(ISNUMBER(SEARCH(TRIM($F$3),'26.6'!$B$4:$B$1024)),ROW('26.6'!$B$4:$B$1024)-ROW('26.6'!$B$4)+1),ROWS(C$7:C53))),""))</f>
        <v/>
      </c>
      <c r="D53" s="162" t="str">
        <f t="array" ref="D53">IF(LEN(TRIM($F$3))=0,"",IFERROR(INDEX('26.6'!E$4:E$1024,SMALL(IF(ISNUMBER(SEARCH(TRIM($F$3),'26.6'!$B$4:$B$1024)),ROW('26.6'!$B$4:$B$1024)-ROW('26.6'!$B$4)+1),ROWS(D$7:D53))),""))</f>
        <v/>
      </c>
      <c r="E53" s="162" t="str">
        <f t="array" ref="E53">IF(LEN(TRIM($F$3))=0,"",IFERROR(INDEX('26.6'!F$4:F$1024,SMALL(IF(ISNUMBER(SEARCH(TRIM($F$3),'26.6'!$B$4:$B$1024)),ROW('26.6'!$B$4:$B$1024)-ROW('26.6'!$B$4)+1),ROWS(E$7:E53))),""))</f>
        <v/>
      </c>
      <c r="F53" s="213" t="str">
        <f t="array" ref="F53">IF(LEN(TRIM($F$3))=0,"",IFERROR(INDEX('26.6'!G$4:G$1024,SMALL(IF(ISNUMBER(SEARCH(TRIM($F$3),'26.6'!$B$4:$B$1024)),ROW('26.6'!$B$4:$B$1024)-ROW('26.6'!$B$4)+1),ROWS(F$7:F53))),""))</f>
        <v/>
      </c>
      <c r="G53" s="162" t="str">
        <f t="array" ref="G53">IF(LEN(TRIM($F$3))=0,"",IFERROR(INDEX('26.6'!H$4:H$1024,SMALL(IF(ISNUMBER(SEARCH(TRIM($F$3),'26.6'!$B$4:$B$1024)),ROW('26.6'!$B$4:$B$1024)-ROW('26.6'!$B$4)+1),ROWS(G$7:G53))),""))</f>
        <v/>
      </c>
      <c r="H53" s="162" t="str">
        <f t="array" ref="H53">IF(LEN(TRIM($F$3))=0,"",IFERROR(INDEX('26.6'!I$4:I$1024,SMALL(IF(ISNUMBER(SEARCH(TRIM($F$3),'26.6'!$B$4:$B$1024)),ROW('26.6'!$B$4:$B$1024)-ROW('26.6'!$B$4)+1),ROWS(H$7:H53))),""))</f>
        <v/>
      </c>
      <c r="I53" s="118" t="str">
        <f t="array" ref="I53">IF(LEN(TRIM($F$3))=0,"",IFERROR(INDEX('26.6'!J$4:J$1024,SMALL(IF(ISNUMBER(SEARCH(TRIM($F$3),'26.6'!$B$4:$B$1024)),ROW('26.6'!$B$4:$B$1024)-ROW('26.6'!$B$4)+1),ROWS(I$7:I53))),""))</f>
        <v/>
      </c>
    </row>
    <row r="54" spans="2:9" ht="22.5" customHeight="1" x14ac:dyDescent="0.3">
      <c r="B54" s="121" t="str">
        <f>IF(OR(C54="",C54="검색 결과가 없습니다."),"",ROWS($B$7:B54))</f>
        <v/>
      </c>
      <c r="C54" s="162" t="str">
        <f t="array" ref="C54">IF(LEN(TRIM($F$3))=0,"",IFERROR(INDEX('26.6'!D$4:D$1024,SMALL(IF(ISNUMBER(SEARCH(TRIM($F$3),'26.6'!$B$4:$B$1024)),ROW('26.6'!$B$4:$B$1024)-ROW('26.6'!$B$4)+1),ROWS(C$7:C54))),""))</f>
        <v/>
      </c>
      <c r="D54" s="162" t="str">
        <f t="array" ref="D54">IF(LEN(TRIM($F$3))=0,"",IFERROR(INDEX('26.6'!E$4:E$1024,SMALL(IF(ISNUMBER(SEARCH(TRIM($F$3),'26.6'!$B$4:$B$1024)),ROW('26.6'!$B$4:$B$1024)-ROW('26.6'!$B$4)+1),ROWS(D$7:D54))),""))</f>
        <v/>
      </c>
      <c r="E54" s="162" t="str">
        <f t="array" ref="E54">IF(LEN(TRIM($F$3))=0,"",IFERROR(INDEX('26.6'!F$4:F$1024,SMALL(IF(ISNUMBER(SEARCH(TRIM($F$3),'26.6'!$B$4:$B$1024)),ROW('26.6'!$B$4:$B$1024)-ROW('26.6'!$B$4)+1),ROWS(E$7:E54))),""))</f>
        <v/>
      </c>
      <c r="F54" s="213" t="str">
        <f t="array" ref="F54">IF(LEN(TRIM($F$3))=0,"",IFERROR(INDEX('26.6'!G$4:G$1024,SMALL(IF(ISNUMBER(SEARCH(TRIM($F$3),'26.6'!$B$4:$B$1024)),ROW('26.6'!$B$4:$B$1024)-ROW('26.6'!$B$4)+1),ROWS(F$7:F54))),""))</f>
        <v/>
      </c>
      <c r="G54" s="162" t="str">
        <f t="array" ref="G54">IF(LEN(TRIM($F$3))=0,"",IFERROR(INDEX('26.6'!H$4:H$1024,SMALL(IF(ISNUMBER(SEARCH(TRIM($F$3),'26.6'!$B$4:$B$1024)),ROW('26.6'!$B$4:$B$1024)-ROW('26.6'!$B$4)+1),ROWS(G$7:G54))),""))</f>
        <v/>
      </c>
      <c r="H54" s="162" t="str">
        <f t="array" ref="H54">IF(LEN(TRIM($F$3))=0,"",IFERROR(INDEX('26.6'!I$4:I$1024,SMALL(IF(ISNUMBER(SEARCH(TRIM($F$3),'26.6'!$B$4:$B$1024)),ROW('26.6'!$B$4:$B$1024)-ROW('26.6'!$B$4)+1),ROWS(H$7:H54))),""))</f>
        <v/>
      </c>
      <c r="I54" s="118" t="str">
        <f t="array" ref="I54">IF(LEN(TRIM($F$3))=0,"",IFERROR(INDEX('26.6'!J$4:J$1024,SMALL(IF(ISNUMBER(SEARCH(TRIM($F$3),'26.6'!$B$4:$B$1024)),ROW('26.6'!$B$4:$B$1024)-ROW('26.6'!$B$4)+1),ROWS(I$7:I54))),""))</f>
        <v/>
      </c>
    </row>
    <row r="55" spans="2:9" ht="22.5" customHeight="1" x14ac:dyDescent="0.3">
      <c r="B55" s="121" t="str">
        <f>IF(OR(C55="",C55="검색 결과가 없습니다."),"",ROWS($B$7:B55))</f>
        <v/>
      </c>
      <c r="C55" s="162" t="str">
        <f t="array" ref="C55">IF(LEN(TRIM($F$3))=0,"",IFERROR(INDEX('26.6'!D$4:D$1024,SMALL(IF(ISNUMBER(SEARCH(TRIM($F$3),'26.6'!$B$4:$B$1024)),ROW('26.6'!$B$4:$B$1024)-ROW('26.6'!$B$4)+1),ROWS(C$7:C55))),""))</f>
        <v/>
      </c>
      <c r="D55" s="162" t="str">
        <f t="array" ref="D55">IF(LEN(TRIM($F$3))=0,"",IFERROR(INDEX('26.6'!E$4:E$1024,SMALL(IF(ISNUMBER(SEARCH(TRIM($F$3),'26.6'!$B$4:$B$1024)),ROW('26.6'!$B$4:$B$1024)-ROW('26.6'!$B$4)+1),ROWS(D$7:D55))),""))</f>
        <v/>
      </c>
      <c r="E55" s="162" t="str">
        <f t="array" ref="E55">IF(LEN(TRIM($F$3))=0,"",IFERROR(INDEX('26.6'!F$4:F$1024,SMALL(IF(ISNUMBER(SEARCH(TRIM($F$3),'26.6'!$B$4:$B$1024)),ROW('26.6'!$B$4:$B$1024)-ROW('26.6'!$B$4)+1),ROWS(E$7:E55))),""))</f>
        <v/>
      </c>
      <c r="F55" s="213" t="str">
        <f t="array" ref="F55">IF(LEN(TRIM($F$3))=0,"",IFERROR(INDEX('26.6'!G$4:G$1024,SMALL(IF(ISNUMBER(SEARCH(TRIM($F$3),'26.6'!$B$4:$B$1024)),ROW('26.6'!$B$4:$B$1024)-ROW('26.6'!$B$4)+1),ROWS(F$7:F55))),""))</f>
        <v/>
      </c>
      <c r="G55" s="162" t="str">
        <f t="array" ref="G55">IF(LEN(TRIM($F$3))=0,"",IFERROR(INDEX('26.6'!H$4:H$1024,SMALL(IF(ISNUMBER(SEARCH(TRIM($F$3),'26.6'!$B$4:$B$1024)),ROW('26.6'!$B$4:$B$1024)-ROW('26.6'!$B$4)+1),ROWS(G$7:G55))),""))</f>
        <v/>
      </c>
      <c r="H55" s="162" t="str">
        <f t="array" ref="H55">IF(LEN(TRIM($F$3))=0,"",IFERROR(INDEX('26.6'!I$4:I$1024,SMALL(IF(ISNUMBER(SEARCH(TRIM($F$3),'26.6'!$B$4:$B$1024)),ROW('26.6'!$B$4:$B$1024)-ROW('26.6'!$B$4)+1),ROWS(H$7:H55))),""))</f>
        <v/>
      </c>
      <c r="I55" s="118" t="str">
        <f t="array" ref="I55">IF(LEN(TRIM($F$3))=0,"",IFERROR(INDEX('26.6'!J$4:J$1024,SMALL(IF(ISNUMBER(SEARCH(TRIM($F$3),'26.6'!$B$4:$B$1024)),ROW('26.6'!$B$4:$B$1024)-ROW('26.6'!$B$4)+1),ROWS(I$7:I55))),""))</f>
        <v/>
      </c>
    </row>
    <row r="56" spans="2:9" ht="22.5" customHeight="1" x14ac:dyDescent="0.3">
      <c r="B56" s="121" t="str">
        <f>IF(OR(C56="",C56="검색 결과가 없습니다."),"",ROWS($B$7:B56))</f>
        <v/>
      </c>
      <c r="C56" s="162" t="str">
        <f t="array" ref="C56">IF(LEN(TRIM($F$3))=0,"",IFERROR(INDEX('26.6'!D$4:D$1024,SMALL(IF(ISNUMBER(SEARCH(TRIM($F$3),'26.6'!$B$4:$B$1024)),ROW('26.6'!$B$4:$B$1024)-ROW('26.6'!$B$4)+1),ROWS(C$7:C56))),""))</f>
        <v/>
      </c>
      <c r="D56" s="162" t="str">
        <f t="array" ref="D56">IF(LEN(TRIM($F$3))=0,"",IFERROR(INDEX('26.6'!E$4:E$1024,SMALL(IF(ISNUMBER(SEARCH(TRIM($F$3),'26.6'!$B$4:$B$1024)),ROW('26.6'!$B$4:$B$1024)-ROW('26.6'!$B$4)+1),ROWS(D$7:D56))),""))</f>
        <v/>
      </c>
      <c r="E56" s="162" t="str">
        <f t="array" ref="E56">IF(LEN(TRIM($F$3))=0,"",IFERROR(INDEX('26.6'!F$4:F$1024,SMALL(IF(ISNUMBER(SEARCH(TRIM($F$3),'26.6'!$B$4:$B$1024)),ROW('26.6'!$B$4:$B$1024)-ROW('26.6'!$B$4)+1),ROWS(E$7:E56))),""))</f>
        <v/>
      </c>
      <c r="F56" s="213" t="str">
        <f t="array" ref="F56">IF(LEN(TRIM($F$3))=0,"",IFERROR(INDEX('26.6'!G$4:G$1024,SMALL(IF(ISNUMBER(SEARCH(TRIM($F$3),'26.6'!$B$4:$B$1024)),ROW('26.6'!$B$4:$B$1024)-ROW('26.6'!$B$4)+1),ROWS(F$7:F56))),""))</f>
        <v/>
      </c>
      <c r="G56" s="162" t="str">
        <f t="array" ref="G56">IF(LEN(TRIM($F$3))=0,"",IFERROR(INDEX('26.6'!H$4:H$1024,SMALL(IF(ISNUMBER(SEARCH(TRIM($F$3),'26.6'!$B$4:$B$1024)),ROW('26.6'!$B$4:$B$1024)-ROW('26.6'!$B$4)+1),ROWS(G$7:G56))),""))</f>
        <v/>
      </c>
      <c r="H56" s="162" t="str">
        <f t="array" ref="H56">IF(LEN(TRIM($F$3))=0,"",IFERROR(INDEX('26.6'!I$4:I$1024,SMALL(IF(ISNUMBER(SEARCH(TRIM($F$3),'26.6'!$B$4:$B$1024)),ROW('26.6'!$B$4:$B$1024)-ROW('26.6'!$B$4)+1),ROWS(H$7:H56))),""))</f>
        <v/>
      </c>
      <c r="I56" s="118" t="str">
        <f t="array" ref="I56">IF(LEN(TRIM($F$3))=0,"",IFERROR(INDEX('26.6'!J$4:J$1024,SMALL(IF(ISNUMBER(SEARCH(TRIM($F$3),'26.6'!$B$4:$B$1024)),ROW('26.6'!$B$4:$B$1024)-ROW('26.6'!$B$4)+1),ROWS(I$7:I56))),""))</f>
        <v/>
      </c>
    </row>
    <row r="57" spans="2:9" ht="22.5" customHeight="1" x14ac:dyDescent="0.3">
      <c r="B57" s="121" t="str">
        <f>IF(OR(C57="",C57="검색 결과가 없습니다."),"",ROWS($B$7:B57))</f>
        <v/>
      </c>
      <c r="C57" s="162" t="str">
        <f t="array" ref="C57">IF(LEN(TRIM($F$3))=0,"",IFERROR(INDEX('26.6'!D$4:D$1024,SMALL(IF(ISNUMBER(SEARCH(TRIM($F$3),'26.6'!$B$4:$B$1024)),ROW('26.6'!$B$4:$B$1024)-ROW('26.6'!$B$4)+1),ROWS(C$7:C57))),""))</f>
        <v/>
      </c>
      <c r="D57" s="162" t="str">
        <f t="array" ref="D57">IF(LEN(TRIM($F$3))=0,"",IFERROR(INDEX('26.6'!E$4:E$1024,SMALL(IF(ISNUMBER(SEARCH(TRIM($F$3),'26.6'!$B$4:$B$1024)),ROW('26.6'!$B$4:$B$1024)-ROW('26.6'!$B$4)+1),ROWS(D$7:D57))),""))</f>
        <v/>
      </c>
      <c r="E57" s="162" t="str">
        <f t="array" ref="E57">IF(LEN(TRIM($F$3))=0,"",IFERROR(INDEX('26.6'!F$4:F$1024,SMALL(IF(ISNUMBER(SEARCH(TRIM($F$3),'26.6'!$B$4:$B$1024)),ROW('26.6'!$B$4:$B$1024)-ROW('26.6'!$B$4)+1),ROWS(E$7:E57))),""))</f>
        <v/>
      </c>
      <c r="F57" s="213" t="str">
        <f t="array" ref="F57">IF(LEN(TRIM($F$3))=0,"",IFERROR(INDEX('26.6'!G$4:G$1024,SMALL(IF(ISNUMBER(SEARCH(TRIM($F$3),'26.6'!$B$4:$B$1024)),ROW('26.6'!$B$4:$B$1024)-ROW('26.6'!$B$4)+1),ROWS(F$7:F57))),""))</f>
        <v/>
      </c>
      <c r="G57" s="162" t="str">
        <f t="array" ref="G57">IF(LEN(TRIM($F$3))=0,"",IFERROR(INDEX('26.6'!H$4:H$1024,SMALL(IF(ISNUMBER(SEARCH(TRIM($F$3),'26.6'!$B$4:$B$1024)),ROW('26.6'!$B$4:$B$1024)-ROW('26.6'!$B$4)+1),ROWS(G$7:G57))),""))</f>
        <v/>
      </c>
      <c r="H57" s="162" t="str">
        <f t="array" ref="H57">IF(LEN(TRIM($F$3))=0,"",IFERROR(INDEX('26.6'!I$4:I$1024,SMALL(IF(ISNUMBER(SEARCH(TRIM($F$3),'26.6'!$B$4:$B$1024)),ROW('26.6'!$B$4:$B$1024)-ROW('26.6'!$B$4)+1),ROWS(H$7:H57))),""))</f>
        <v/>
      </c>
      <c r="I57" s="118" t="str">
        <f t="array" ref="I57">IF(LEN(TRIM($F$3))=0,"",IFERROR(INDEX('26.6'!J$4:J$1024,SMALL(IF(ISNUMBER(SEARCH(TRIM($F$3),'26.6'!$B$4:$B$1024)),ROW('26.6'!$B$4:$B$1024)-ROW('26.6'!$B$4)+1),ROWS(I$7:I57))),""))</f>
        <v/>
      </c>
    </row>
    <row r="58" spans="2:9" ht="22.5" customHeight="1" x14ac:dyDescent="0.3">
      <c r="B58" s="121" t="str">
        <f>IF(OR(C58="",C58="검색 결과가 없습니다."),"",ROWS($B$7:B58))</f>
        <v/>
      </c>
      <c r="C58" s="162" t="str">
        <f t="array" ref="C58">IF(LEN(TRIM($F$3))=0,"",IFERROR(INDEX('26.6'!D$4:D$1024,SMALL(IF(ISNUMBER(SEARCH(TRIM($F$3),'26.6'!$B$4:$B$1024)),ROW('26.6'!$B$4:$B$1024)-ROW('26.6'!$B$4)+1),ROWS(C$7:C58))),""))</f>
        <v/>
      </c>
      <c r="D58" s="162" t="str">
        <f t="array" ref="D58">IF(LEN(TRIM($F$3))=0,"",IFERROR(INDEX('26.6'!E$4:E$1024,SMALL(IF(ISNUMBER(SEARCH(TRIM($F$3),'26.6'!$B$4:$B$1024)),ROW('26.6'!$B$4:$B$1024)-ROW('26.6'!$B$4)+1),ROWS(D$7:D58))),""))</f>
        <v/>
      </c>
      <c r="E58" s="162" t="str">
        <f t="array" ref="E58">IF(LEN(TRIM($F$3))=0,"",IFERROR(INDEX('26.6'!F$4:F$1024,SMALL(IF(ISNUMBER(SEARCH(TRIM($F$3),'26.6'!$B$4:$B$1024)),ROW('26.6'!$B$4:$B$1024)-ROW('26.6'!$B$4)+1),ROWS(E$7:E58))),""))</f>
        <v/>
      </c>
      <c r="F58" s="213" t="str">
        <f t="array" ref="F58">IF(LEN(TRIM($F$3))=0,"",IFERROR(INDEX('26.6'!G$4:G$1024,SMALL(IF(ISNUMBER(SEARCH(TRIM($F$3),'26.6'!$B$4:$B$1024)),ROW('26.6'!$B$4:$B$1024)-ROW('26.6'!$B$4)+1),ROWS(F$7:F58))),""))</f>
        <v/>
      </c>
      <c r="G58" s="162" t="str">
        <f t="array" ref="G58">IF(LEN(TRIM($F$3))=0,"",IFERROR(INDEX('26.6'!H$4:H$1024,SMALL(IF(ISNUMBER(SEARCH(TRIM($F$3),'26.6'!$B$4:$B$1024)),ROW('26.6'!$B$4:$B$1024)-ROW('26.6'!$B$4)+1),ROWS(G$7:G58))),""))</f>
        <v/>
      </c>
      <c r="H58" s="162" t="str">
        <f t="array" ref="H58">IF(LEN(TRIM($F$3))=0,"",IFERROR(INDEX('26.6'!I$4:I$1024,SMALL(IF(ISNUMBER(SEARCH(TRIM($F$3),'26.6'!$B$4:$B$1024)),ROW('26.6'!$B$4:$B$1024)-ROW('26.6'!$B$4)+1),ROWS(H$7:H58))),""))</f>
        <v/>
      </c>
      <c r="I58" s="118" t="str">
        <f t="array" ref="I58">IF(LEN(TRIM($F$3))=0,"",IFERROR(INDEX('26.6'!J$4:J$1024,SMALL(IF(ISNUMBER(SEARCH(TRIM($F$3),'26.6'!$B$4:$B$1024)),ROW('26.6'!$B$4:$B$1024)-ROW('26.6'!$B$4)+1),ROWS(I$7:I58))),""))</f>
        <v/>
      </c>
    </row>
    <row r="59" spans="2:9" ht="22.5" customHeight="1" x14ac:dyDescent="0.3">
      <c r="B59" s="121" t="str">
        <f>IF(OR(C59="",C59="검색 결과가 없습니다."),"",ROWS($B$7:B59))</f>
        <v/>
      </c>
      <c r="C59" s="162" t="str">
        <f t="array" ref="C59">IF(LEN(TRIM($F$3))=0,"",IFERROR(INDEX('26.6'!D$4:D$1024,SMALL(IF(ISNUMBER(SEARCH(TRIM($F$3),'26.6'!$B$4:$B$1024)),ROW('26.6'!$B$4:$B$1024)-ROW('26.6'!$B$4)+1),ROWS(C$7:C59))),""))</f>
        <v/>
      </c>
      <c r="D59" s="162" t="str">
        <f t="array" ref="D59">IF(LEN(TRIM($F$3))=0,"",IFERROR(INDEX('26.6'!E$4:E$1024,SMALL(IF(ISNUMBER(SEARCH(TRIM($F$3),'26.6'!$B$4:$B$1024)),ROW('26.6'!$B$4:$B$1024)-ROW('26.6'!$B$4)+1),ROWS(D$7:D59))),""))</f>
        <v/>
      </c>
      <c r="E59" s="162" t="str">
        <f t="array" ref="E59">IF(LEN(TRIM($F$3))=0,"",IFERROR(INDEX('26.6'!F$4:F$1024,SMALL(IF(ISNUMBER(SEARCH(TRIM($F$3),'26.6'!$B$4:$B$1024)),ROW('26.6'!$B$4:$B$1024)-ROW('26.6'!$B$4)+1),ROWS(E$7:E59))),""))</f>
        <v/>
      </c>
      <c r="F59" s="213" t="str">
        <f t="array" ref="F59">IF(LEN(TRIM($F$3))=0,"",IFERROR(INDEX('26.6'!G$4:G$1024,SMALL(IF(ISNUMBER(SEARCH(TRIM($F$3),'26.6'!$B$4:$B$1024)),ROW('26.6'!$B$4:$B$1024)-ROW('26.6'!$B$4)+1),ROWS(F$7:F59))),""))</f>
        <v/>
      </c>
      <c r="G59" s="162" t="str">
        <f t="array" ref="G59">IF(LEN(TRIM($F$3))=0,"",IFERROR(INDEX('26.6'!H$4:H$1024,SMALL(IF(ISNUMBER(SEARCH(TRIM($F$3),'26.6'!$B$4:$B$1024)),ROW('26.6'!$B$4:$B$1024)-ROW('26.6'!$B$4)+1),ROWS(G$7:G59))),""))</f>
        <v/>
      </c>
      <c r="H59" s="162" t="str">
        <f t="array" ref="H59">IF(LEN(TRIM($F$3))=0,"",IFERROR(INDEX('26.6'!I$4:I$1024,SMALL(IF(ISNUMBER(SEARCH(TRIM($F$3),'26.6'!$B$4:$B$1024)),ROW('26.6'!$B$4:$B$1024)-ROW('26.6'!$B$4)+1),ROWS(H$7:H59))),""))</f>
        <v/>
      </c>
      <c r="I59" s="118" t="str">
        <f t="array" ref="I59">IF(LEN(TRIM($F$3))=0,"",IFERROR(INDEX('26.6'!J$4:J$1024,SMALL(IF(ISNUMBER(SEARCH(TRIM($F$3),'26.6'!$B$4:$B$1024)),ROW('26.6'!$B$4:$B$1024)-ROW('26.6'!$B$4)+1),ROWS(I$7:I59))),""))</f>
        <v/>
      </c>
    </row>
    <row r="60" spans="2:9" ht="22.5" customHeight="1" x14ac:dyDescent="0.3">
      <c r="B60" s="121" t="str">
        <f>IF(OR(C60="",C60="검색 결과가 없습니다."),"",ROWS($B$7:B60))</f>
        <v/>
      </c>
      <c r="C60" s="162" t="str">
        <f t="array" ref="C60">IF(LEN(TRIM($F$3))=0,"",IFERROR(INDEX('26.6'!D$4:D$1024,SMALL(IF(ISNUMBER(SEARCH(TRIM($F$3),'26.6'!$B$4:$B$1024)),ROW('26.6'!$B$4:$B$1024)-ROW('26.6'!$B$4)+1),ROWS(C$7:C60))),""))</f>
        <v/>
      </c>
      <c r="D60" s="162" t="str">
        <f t="array" ref="D60">IF(LEN(TRIM($F$3))=0,"",IFERROR(INDEX('26.6'!E$4:E$1024,SMALL(IF(ISNUMBER(SEARCH(TRIM($F$3),'26.6'!$B$4:$B$1024)),ROW('26.6'!$B$4:$B$1024)-ROW('26.6'!$B$4)+1),ROWS(D$7:D60))),""))</f>
        <v/>
      </c>
      <c r="E60" s="162" t="str">
        <f t="array" ref="E60">IF(LEN(TRIM($F$3))=0,"",IFERROR(INDEX('26.6'!F$4:F$1024,SMALL(IF(ISNUMBER(SEARCH(TRIM($F$3),'26.6'!$B$4:$B$1024)),ROW('26.6'!$B$4:$B$1024)-ROW('26.6'!$B$4)+1),ROWS(E$7:E60))),""))</f>
        <v/>
      </c>
      <c r="F60" s="213" t="str">
        <f t="array" ref="F60">IF(LEN(TRIM($F$3))=0,"",IFERROR(INDEX('26.6'!G$4:G$1024,SMALL(IF(ISNUMBER(SEARCH(TRIM($F$3),'26.6'!$B$4:$B$1024)),ROW('26.6'!$B$4:$B$1024)-ROW('26.6'!$B$4)+1),ROWS(F$7:F60))),""))</f>
        <v/>
      </c>
      <c r="G60" s="162" t="str">
        <f t="array" ref="G60">IF(LEN(TRIM($F$3))=0,"",IFERROR(INDEX('26.6'!H$4:H$1024,SMALL(IF(ISNUMBER(SEARCH(TRIM($F$3),'26.6'!$B$4:$B$1024)),ROW('26.6'!$B$4:$B$1024)-ROW('26.6'!$B$4)+1),ROWS(G$7:G60))),""))</f>
        <v/>
      </c>
      <c r="H60" s="162" t="str">
        <f t="array" ref="H60">IF(LEN(TRIM($F$3))=0,"",IFERROR(INDEX('26.6'!I$4:I$1024,SMALL(IF(ISNUMBER(SEARCH(TRIM($F$3),'26.6'!$B$4:$B$1024)),ROW('26.6'!$B$4:$B$1024)-ROW('26.6'!$B$4)+1),ROWS(H$7:H60))),""))</f>
        <v/>
      </c>
      <c r="I60" s="118" t="str">
        <f t="array" ref="I60">IF(LEN(TRIM($F$3))=0,"",IFERROR(INDEX('26.6'!J$4:J$1024,SMALL(IF(ISNUMBER(SEARCH(TRIM($F$3),'26.6'!$B$4:$B$1024)),ROW('26.6'!$B$4:$B$1024)-ROW('26.6'!$B$4)+1),ROWS(I$7:I60))),""))</f>
        <v/>
      </c>
    </row>
    <row r="61" spans="2:9" ht="22.5" customHeight="1" x14ac:dyDescent="0.3">
      <c r="B61" s="121" t="str">
        <f>IF(OR(C61="",C61="검색 결과가 없습니다."),"",ROWS($B$7:B61))</f>
        <v/>
      </c>
      <c r="C61" s="162" t="str">
        <f t="array" ref="C61">IF(LEN(TRIM($F$3))=0,"",IFERROR(INDEX('26.6'!D$4:D$1024,SMALL(IF(ISNUMBER(SEARCH(TRIM($F$3),'26.6'!$B$4:$B$1024)),ROW('26.6'!$B$4:$B$1024)-ROW('26.6'!$B$4)+1),ROWS(C$7:C61))),""))</f>
        <v/>
      </c>
      <c r="D61" s="162" t="str">
        <f t="array" ref="D61">IF(LEN(TRIM($F$3))=0,"",IFERROR(INDEX('26.6'!E$4:E$1024,SMALL(IF(ISNUMBER(SEARCH(TRIM($F$3),'26.6'!$B$4:$B$1024)),ROW('26.6'!$B$4:$B$1024)-ROW('26.6'!$B$4)+1),ROWS(D$7:D61))),""))</f>
        <v/>
      </c>
      <c r="E61" s="162" t="str">
        <f t="array" ref="E61">IF(LEN(TRIM($F$3))=0,"",IFERROR(INDEX('26.6'!F$4:F$1024,SMALL(IF(ISNUMBER(SEARCH(TRIM($F$3),'26.6'!$B$4:$B$1024)),ROW('26.6'!$B$4:$B$1024)-ROW('26.6'!$B$4)+1),ROWS(E$7:E61))),""))</f>
        <v/>
      </c>
      <c r="F61" s="213" t="str">
        <f t="array" ref="F61">IF(LEN(TRIM($F$3))=0,"",IFERROR(INDEX('26.6'!G$4:G$1024,SMALL(IF(ISNUMBER(SEARCH(TRIM($F$3),'26.6'!$B$4:$B$1024)),ROW('26.6'!$B$4:$B$1024)-ROW('26.6'!$B$4)+1),ROWS(F$7:F61))),""))</f>
        <v/>
      </c>
      <c r="G61" s="162" t="str">
        <f t="array" ref="G61">IF(LEN(TRIM($F$3))=0,"",IFERROR(INDEX('26.6'!H$4:H$1024,SMALL(IF(ISNUMBER(SEARCH(TRIM($F$3),'26.6'!$B$4:$B$1024)),ROW('26.6'!$B$4:$B$1024)-ROW('26.6'!$B$4)+1),ROWS(G$7:G61))),""))</f>
        <v/>
      </c>
      <c r="H61" s="162" t="str">
        <f t="array" ref="H61">IF(LEN(TRIM($F$3))=0,"",IFERROR(INDEX('26.6'!I$4:I$1024,SMALL(IF(ISNUMBER(SEARCH(TRIM($F$3),'26.6'!$B$4:$B$1024)),ROW('26.6'!$B$4:$B$1024)-ROW('26.6'!$B$4)+1),ROWS(H$7:H61))),""))</f>
        <v/>
      </c>
      <c r="I61" s="118" t="str">
        <f t="array" ref="I61">IF(LEN(TRIM($F$3))=0,"",IFERROR(INDEX('26.6'!J$4:J$1024,SMALL(IF(ISNUMBER(SEARCH(TRIM($F$3),'26.6'!$B$4:$B$1024)),ROW('26.6'!$B$4:$B$1024)-ROW('26.6'!$B$4)+1),ROWS(I$7:I61))),""))</f>
        <v/>
      </c>
    </row>
    <row r="62" spans="2:9" ht="22.5" customHeight="1" x14ac:dyDescent="0.3">
      <c r="B62" s="121" t="str">
        <f>IF(OR(C62="",C62="검색 결과가 없습니다."),"",ROWS($B$7:B62))</f>
        <v/>
      </c>
      <c r="C62" s="162" t="str">
        <f t="array" ref="C62">IF(LEN(TRIM($F$3))=0,"",IFERROR(INDEX('26.6'!D$4:D$1024,SMALL(IF(ISNUMBER(SEARCH(TRIM($F$3),'26.6'!$B$4:$B$1024)),ROW('26.6'!$B$4:$B$1024)-ROW('26.6'!$B$4)+1),ROWS(C$7:C62))),""))</f>
        <v/>
      </c>
      <c r="D62" s="162" t="str">
        <f t="array" ref="D62">IF(LEN(TRIM($F$3))=0,"",IFERROR(INDEX('26.6'!E$4:E$1024,SMALL(IF(ISNUMBER(SEARCH(TRIM($F$3),'26.6'!$B$4:$B$1024)),ROW('26.6'!$B$4:$B$1024)-ROW('26.6'!$B$4)+1),ROWS(D$7:D62))),""))</f>
        <v/>
      </c>
      <c r="E62" s="162" t="str">
        <f t="array" ref="E62">IF(LEN(TRIM($F$3))=0,"",IFERROR(INDEX('26.6'!F$4:F$1024,SMALL(IF(ISNUMBER(SEARCH(TRIM($F$3),'26.6'!$B$4:$B$1024)),ROW('26.6'!$B$4:$B$1024)-ROW('26.6'!$B$4)+1),ROWS(E$7:E62))),""))</f>
        <v/>
      </c>
      <c r="F62" s="213" t="str">
        <f t="array" ref="F62">IF(LEN(TRIM($F$3))=0,"",IFERROR(INDEX('26.6'!G$4:G$1024,SMALL(IF(ISNUMBER(SEARCH(TRIM($F$3),'26.6'!$B$4:$B$1024)),ROW('26.6'!$B$4:$B$1024)-ROW('26.6'!$B$4)+1),ROWS(F$7:F62))),""))</f>
        <v/>
      </c>
      <c r="G62" s="162" t="str">
        <f t="array" ref="G62">IF(LEN(TRIM($F$3))=0,"",IFERROR(INDEX('26.6'!H$4:H$1024,SMALL(IF(ISNUMBER(SEARCH(TRIM($F$3),'26.6'!$B$4:$B$1024)),ROW('26.6'!$B$4:$B$1024)-ROW('26.6'!$B$4)+1),ROWS(G$7:G62))),""))</f>
        <v/>
      </c>
      <c r="H62" s="162" t="str">
        <f t="array" ref="H62">IF(LEN(TRIM($F$3))=0,"",IFERROR(INDEX('26.6'!I$4:I$1024,SMALL(IF(ISNUMBER(SEARCH(TRIM($F$3),'26.6'!$B$4:$B$1024)),ROW('26.6'!$B$4:$B$1024)-ROW('26.6'!$B$4)+1),ROWS(H$7:H62))),""))</f>
        <v/>
      </c>
      <c r="I62" s="118" t="str">
        <f t="array" ref="I62">IF(LEN(TRIM($F$3))=0,"",IFERROR(INDEX('26.6'!J$4:J$1024,SMALL(IF(ISNUMBER(SEARCH(TRIM($F$3),'26.6'!$B$4:$B$1024)),ROW('26.6'!$B$4:$B$1024)-ROW('26.6'!$B$4)+1),ROWS(I$7:I62))),""))</f>
        <v/>
      </c>
    </row>
    <row r="63" spans="2:9" ht="22.5" customHeight="1" x14ac:dyDescent="0.3">
      <c r="B63" s="121" t="str">
        <f>IF(OR(C63="",C63="검색 결과가 없습니다."),"",ROWS($B$7:B63))</f>
        <v/>
      </c>
      <c r="C63" s="162" t="str">
        <f t="array" ref="C63">IF(LEN(TRIM($F$3))=0,"",IFERROR(INDEX('26.6'!D$4:D$1024,SMALL(IF(ISNUMBER(SEARCH(TRIM($F$3),'26.6'!$B$4:$B$1024)),ROW('26.6'!$B$4:$B$1024)-ROW('26.6'!$B$4)+1),ROWS(C$7:C63))),""))</f>
        <v/>
      </c>
      <c r="D63" s="162" t="str">
        <f t="array" ref="D63">IF(LEN(TRIM($F$3))=0,"",IFERROR(INDEX('26.6'!E$4:E$1024,SMALL(IF(ISNUMBER(SEARCH(TRIM($F$3),'26.6'!$B$4:$B$1024)),ROW('26.6'!$B$4:$B$1024)-ROW('26.6'!$B$4)+1),ROWS(D$7:D63))),""))</f>
        <v/>
      </c>
      <c r="E63" s="162" t="str">
        <f t="array" ref="E63">IF(LEN(TRIM($F$3))=0,"",IFERROR(INDEX('26.6'!F$4:F$1024,SMALL(IF(ISNUMBER(SEARCH(TRIM($F$3),'26.6'!$B$4:$B$1024)),ROW('26.6'!$B$4:$B$1024)-ROW('26.6'!$B$4)+1),ROWS(E$7:E63))),""))</f>
        <v/>
      </c>
      <c r="F63" s="213" t="str">
        <f t="array" ref="F63">IF(LEN(TRIM($F$3))=0,"",IFERROR(INDEX('26.6'!G$4:G$1024,SMALL(IF(ISNUMBER(SEARCH(TRIM($F$3),'26.6'!$B$4:$B$1024)),ROW('26.6'!$B$4:$B$1024)-ROW('26.6'!$B$4)+1),ROWS(F$7:F63))),""))</f>
        <v/>
      </c>
      <c r="G63" s="162" t="str">
        <f t="array" ref="G63">IF(LEN(TRIM($F$3))=0,"",IFERROR(INDEX('26.6'!H$4:H$1024,SMALL(IF(ISNUMBER(SEARCH(TRIM($F$3),'26.6'!$B$4:$B$1024)),ROW('26.6'!$B$4:$B$1024)-ROW('26.6'!$B$4)+1),ROWS(G$7:G63))),""))</f>
        <v/>
      </c>
      <c r="H63" s="162" t="str">
        <f t="array" ref="H63">IF(LEN(TRIM($F$3))=0,"",IFERROR(INDEX('26.6'!I$4:I$1024,SMALL(IF(ISNUMBER(SEARCH(TRIM($F$3),'26.6'!$B$4:$B$1024)),ROW('26.6'!$B$4:$B$1024)-ROW('26.6'!$B$4)+1),ROWS(H$7:H63))),""))</f>
        <v/>
      </c>
      <c r="I63" s="118" t="str">
        <f t="array" ref="I63">IF(LEN(TRIM($F$3))=0,"",IFERROR(INDEX('26.6'!J$4:J$1024,SMALL(IF(ISNUMBER(SEARCH(TRIM($F$3),'26.6'!$B$4:$B$1024)),ROW('26.6'!$B$4:$B$1024)-ROW('26.6'!$B$4)+1),ROWS(I$7:I63))),""))</f>
        <v/>
      </c>
    </row>
    <row r="64" spans="2:9" ht="22.5" customHeight="1" x14ac:dyDescent="0.3">
      <c r="B64" s="121" t="str">
        <f>IF(OR(C64="",C64="검색 결과가 없습니다."),"",ROWS($B$7:B64))</f>
        <v/>
      </c>
      <c r="C64" s="162" t="str">
        <f t="array" ref="C64">IF(LEN(TRIM($F$3))=0,"",IFERROR(INDEX('26.6'!D$4:D$1024,SMALL(IF(ISNUMBER(SEARCH(TRIM($F$3),'26.6'!$B$4:$B$1024)),ROW('26.6'!$B$4:$B$1024)-ROW('26.6'!$B$4)+1),ROWS(C$7:C64))),""))</f>
        <v/>
      </c>
      <c r="D64" s="162" t="str">
        <f t="array" ref="D64">IF(LEN(TRIM($F$3))=0,"",IFERROR(INDEX('26.6'!E$4:E$1024,SMALL(IF(ISNUMBER(SEARCH(TRIM($F$3),'26.6'!$B$4:$B$1024)),ROW('26.6'!$B$4:$B$1024)-ROW('26.6'!$B$4)+1),ROWS(D$7:D64))),""))</f>
        <v/>
      </c>
      <c r="E64" s="162" t="str">
        <f t="array" ref="E64">IF(LEN(TRIM($F$3))=0,"",IFERROR(INDEX('26.6'!F$4:F$1024,SMALL(IF(ISNUMBER(SEARCH(TRIM($F$3),'26.6'!$B$4:$B$1024)),ROW('26.6'!$B$4:$B$1024)-ROW('26.6'!$B$4)+1),ROWS(E$7:E64))),""))</f>
        <v/>
      </c>
      <c r="F64" s="213" t="str">
        <f t="array" ref="F64">IF(LEN(TRIM($F$3))=0,"",IFERROR(INDEX('26.6'!G$4:G$1024,SMALL(IF(ISNUMBER(SEARCH(TRIM($F$3),'26.6'!$B$4:$B$1024)),ROW('26.6'!$B$4:$B$1024)-ROW('26.6'!$B$4)+1),ROWS(F$7:F64))),""))</f>
        <v/>
      </c>
      <c r="G64" s="162" t="str">
        <f t="array" ref="G64">IF(LEN(TRIM($F$3))=0,"",IFERROR(INDEX('26.6'!H$4:H$1024,SMALL(IF(ISNUMBER(SEARCH(TRIM($F$3),'26.6'!$B$4:$B$1024)),ROW('26.6'!$B$4:$B$1024)-ROW('26.6'!$B$4)+1),ROWS(G$7:G64))),""))</f>
        <v/>
      </c>
      <c r="H64" s="162" t="str">
        <f t="array" ref="H64">IF(LEN(TRIM($F$3))=0,"",IFERROR(INDEX('26.6'!I$4:I$1024,SMALL(IF(ISNUMBER(SEARCH(TRIM($F$3),'26.6'!$B$4:$B$1024)),ROW('26.6'!$B$4:$B$1024)-ROW('26.6'!$B$4)+1),ROWS(H$7:H64))),""))</f>
        <v/>
      </c>
      <c r="I64" s="118" t="str">
        <f t="array" ref="I64">IF(LEN(TRIM($F$3))=0,"",IFERROR(INDEX('26.6'!J$4:J$1024,SMALL(IF(ISNUMBER(SEARCH(TRIM($F$3),'26.6'!$B$4:$B$1024)),ROW('26.6'!$B$4:$B$1024)-ROW('26.6'!$B$4)+1),ROWS(I$7:I64))),""))</f>
        <v/>
      </c>
    </row>
    <row r="65" spans="2:9" ht="22.5" customHeight="1" x14ac:dyDescent="0.3">
      <c r="B65" s="121" t="str">
        <f>IF(OR(C65="",C65="검색 결과가 없습니다."),"",ROWS($B$7:B65))</f>
        <v/>
      </c>
      <c r="C65" s="162" t="str">
        <f t="array" ref="C65">IF(LEN(TRIM($F$3))=0,"",IFERROR(INDEX('26.6'!D$4:D$1024,SMALL(IF(ISNUMBER(SEARCH(TRIM($F$3),'26.6'!$B$4:$B$1024)),ROW('26.6'!$B$4:$B$1024)-ROW('26.6'!$B$4)+1),ROWS(C$7:C65))),""))</f>
        <v/>
      </c>
      <c r="D65" s="162" t="str">
        <f t="array" ref="D65">IF(LEN(TRIM($F$3))=0,"",IFERROR(INDEX('26.6'!E$4:E$1024,SMALL(IF(ISNUMBER(SEARCH(TRIM($F$3),'26.6'!$B$4:$B$1024)),ROW('26.6'!$B$4:$B$1024)-ROW('26.6'!$B$4)+1),ROWS(D$7:D65))),""))</f>
        <v/>
      </c>
      <c r="E65" s="162" t="str">
        <f t="array" ref="E65">IF(LEN(TRIM($F$3))=0,"",IFERROR(INDEX('26.6'!F$4:F$1024,SMALL(IF(ISNUMBER(SEARCH(TRIM($F$3),'26.6'!$B$4:$B$1024)),ROW('26.6'!$B$4:$B$1024)-ROW('26.6'!$B$4)+1),ROWS(E$7:E65))),""))</f>
        <v/>
      </c>
      <c r="F65" s="213" t="str">
        <f t="array" ref="F65">IF(LEN(TRIM($F$3))=0,"",IFERROR(INDEX('26.6'!G$4:G$1024,SMALL(IF(ISNUMBER(SEARCH(TRIM($F$3),'26.6'!$B$4:$B$1024)),ROW('26.6'!$B$4:$B$1024)-ROW('26.6'!$B$4)+1),ROWS(F$7:F65))),""))</f>
        <v/>
      </c>
      <c r="G65" s="162" t="str">
        <f t="array" ref="G65">IF(LEN(TRIM($F$3))=0,"",IFERROR(INDEX('26.6'!H$4:H$1024,SMALL(IF(ISNUMBER(SEARCH(TRIM($F$3),'26.6'!$B$4:$B$1024)),ROW('26.6'!$B$4:$B$1024)-ROW('26.6'!$B$4)+1),ROWS(G$7:G65))),""))</f>
        <v/>
      </c>
      <c r="H65" s="162" t="str">
        <f t="array" ref="H65">IF(LEN(TRIM($F$3))=0,"",IFERROR(INDEX('26.6'!I$4:I$1024,SMALL(IF(ISNUMBER(SEARCH(TRIM($F$3),'26.6'!$B$4:$B$1024)),ROW('26.6'!$B$4:$B$1024)-ROW('26.6'!$B$4)+1),ROWS(H$7:H65))),""))</f>
        <v/>
      </c>
      <c r="I65" s="118" t="str">
        <f t="array" ref="I65">IF(LEN(TRIM($F$3))=0,"",IFERROR(INDEX('26.6'!J$4:J$1024,SMALL(IF(ISNUMBER(SEARCH(TRIM($F$3),'26.6'!$B$4:$B$1024)),ROW('26.6'!$B$4:$B$1024)-ROW('26.6'!$B$4)+1),ROWS(I$7:I65))),""))</f>
        <v/>
      </c>
    </row>
    <row r="66" spans="2:9" ht="22.5" customHeight="1" x14ac:dyDescent="0.3">
      <c r="B66" s="121" t="str">
        <f>IF(OR(C66="",C66="검색 결과가 없습니다."),"",ROWS($B$7:B66))</f>
        <v/>
      </c>
      <c r="C66" s="162" t="str">
        <f t="array" ref="C66">IF(LEN(TRIM($F$3))=0,"",IFERROR(INDEX('26.6'!D$4:D$1024,SMALL(IF(ISNUMBER(SEARCH(TRIM($F$3),'26.6'!$B$4:$B$1024)),ROW('26.6'!$B$4:$B$1024)-ROW('26.6'!$B$4)+1),ROWS(C$7:C66))),""))</f>
        <v/>
      </c>
      <c r="D66" s="162" t="str">
        <f t="array" ref="D66">IF(LEN(TRIM($F$3))=0,"",IFERROR(INDEX('26.6'!E$4:E$1024,SMALL(IF(ISNUMBER(SEARCH(TRIM($F$3),'26.6'!$B$4:$B$1024)),ROW('26.6'!$B$4:$B$1024)-ROW('26.6'!$B$4)+1),ROWS(D$7:D66))),""))</f>
        <v/>
      </c>
      <c r="E66" s="162" t="str">
        <f t="array" ref="E66">IF(LEN(TRIM($F$3))=0,"",IFERROR(INDEX('26.6'!F$4:F$1024,SMALL(IF(ISNUMBER(SEARCH(TRIM($F$3),'26.6'!$B$4:$B$1024)),ROW('26.6'!$B$4:$B$1024)-ROW('26.6'!$B$4)+1),ROWS(E$7:E66))),""))</f>
        <v/>
      </c>
      <c r="F66" s="213" t="str">
        <f t="array" ref="F66">IF(LEN(TRIM($F$3))=0,"",IFERROR(INDEX('26.6'!G$4:G$1024,SMALL(IF(ISNUMBER(SEARCH(TRIM($F$3),'26.6'!$B$4:$B$1024)),ROW('26.6'!$B$4:$B$1024)-ROW('26.6'!$B$4)+1),ROWS(F$7:F66))),""))</f>
        <v/>
      </c>
      <c r="G66" s="162" t="str">
        <f t="array" ref="G66">IF(LEN(TRIM($F$3))=0,"",IFERROR(INDEX('26.6'!H$4:H$1024,SMALL(IF(ISNUMBER(SEARCH(TRIM($F$3),'26.6'!$B$4:$B$1024)),ROW('26.6'!$B$4:$B$1024)-ROW('26.6'!$B$4)+1),ROWS(G$7:G66))),""))</f>
        <v/>
      </c>
      <c r="H66" s="162" t="str">
        <f t="array" ref="H66">IF(LEN(TRIM($F$3))=0,"",IFERROR(INDEX('26.6'!I$4:I$1024,SMALL(IF(ISNUMBER(SEARCH(TRIM($F$3),'26.6'!$B$4:$B$1024)),ROW('26.6'!$B$4:$B$1024)-ROW('26.6'!$B$4)+1),ROWS(H$7:H66))),""))</f>
        <v/>
      </c>
      <c r="I66" s="118" t="str">
        <f t="array" ref="I66">IF(LEN(TRIM($F$3))=0,"",IFERROR(INDEX('26.6'!J$4:J$1024,SMALL(IF(ISNUMBER(SEARCH(TRIM($F$3),'26.6'!$B$4:$B$1024)),ROW('26.6'!$B$4:$B$1024)-ROW('26.6'!$B$4)+1),ROWS(I$7:I66))),""))</f>
        <v/>
      </c>
    </row>
    <row r="67" spans="2:9" ht="22.5" customHeight="1" x14ac:dyDescent="0.3">
      <c r="B67" s="121" t="str">
        <f>IF(OR(C67="",C67="검색 결과가 없습니다."),"",ROWS($B$7:B67))</f>
        <v/>
      </c>
      <c r="C67" s="162" t="str">
        <f t="array" ref="C67">IF(LEN(TRIM($F$3))=0,"",IFERROR(INDEX('26.6'!D$4:D$1024,SMALL(IF(ISNUMBER(SEARCH(TRIM($F$3),'26.6'!$B$4:$B$1024)),ROW('26.6'!$B$4:$B$1024)-ROW('26.6'!$B$4)+1),ROWS(C$7:C67))),""))</f>
        <v/>
      </c>
      <c r="D67" s="162" t="str">
        <f t="array" ref="D67">IF(LEN(TRIM($F$3))=0,"",IFERROR(INDEX('26.6'!E$4:E$1024,SMALL(IF(ISNUMBER(SEARCH(TRIM($F$3),'26.6'!$B$4:$B$1024)),ROW('26.6'!$B$4:$B$1024)-ROW('26.6'!$B$4)+1),ROWS(D$7:D67))),""))</f>
        <v/>
      </c>
      <c r="E67" s="162" t="str">
        <f t="array" ref="E67">IF(LEN(TRIM($F$3))=0,"",IFERROR(INDEX('26.6'!F$4:F$1024,SMALL(IF(ISNUMBER(SEARCH(TRIM($F$3),'26.6'!$B$4:$B$1024)),ROW('26.6'!$B$4:$B$1024)-ROW('26.6'!$B$4)+1),ROWS(E$7:E67))),""))</f>
        <v/>
      </c>
      <c r="F67" s="213" t="str">
        <f t="array" ref="F67">IF(LEN(TRIM($F$3))=0,"",IFERROR(INDEX('26.6'!G$4:G$1024,SMALL(IF(ISNUMBER(SEARCH(TRIM($F$3),'26.6'!$B$4:$B$1024)),ROW('26.6'!$B$4:$B$1024)-ROW('26.6'!$B$4)+1),ROWS(F$7:F67))),""))</f>
        <v/>
      </c>
      <c r="G67" s="162" t="str">
        <f t="array" ref="G67">IF(LEN(TRIM($F$3))=0,"",IFERROR(INDEX('26.6'!H$4:H$1024,SMALL(IF(ISNUMBER(SEARCH(TRIM($F$3),'26.6'!$B$4:$B$1024)),ROW('26.6'!$B$4:$B$1024)-ROW('26.6'!$B$4)+1),ROWS(G$7:G67))),""))</f>
        <v/>
      </c>
      <c r="H67" s="162" t="str">
        <f t="array" ref="H67">IF(LEN(TRIM($F$3))=0,"",IFERROR(INDEX('26.6'!I$4:I$1024,SMALL(IF(ISNUMBER(SEARCH(TRIM($F$3),'26.6'!$B$4:$B$1024)),ROW('26.6'!$B$4:$B$1024)-ROW('26.6'!$B$4)+1),ROWS(H$7:H67))),""))</f>
        <v/>
      </c>
      <c r="I67" s="118" t="str">
        <f t="array" ref="I67">IF(LEN(TRIM($F$3))=0,"",IFERROR(INDEX('26.6'!J$4:J$1024,SMALL(IF(ISNUMBER(SEARCH(TRIM($F$3),'26.6'!$B$4:$B$1024)),ROW('26.6'!$B$4:$B$1024)-ROW('26.6'!$B$4)+1),ROWS(I$7:I67))),""))</f>
        <v/>
      </c>
    </row>
    <row r="68" spans="2:9" ht="22.5" customHeight="1" x14ac:dyDescent="0.3">
      <c r="B68" s="121" t="str">
        <f>IF(OR(C68="",C68="검색 결과가 없습니다."),"",ROWS($B$7:B68))</f>
        <v/>
      </c>
      <c r="C68" s="162" t="str">
        <f t="array" ref="C68">IF(LEN(TRIM($F$3))=0,"",IFERROR(INDEX('26.6'!D$4:D$1024,SMALL(IF(ISNUMBER(SEARCH(TRIM($F$3),'26.6'!$B$4:$B$1024)),ROW('26.6'!$B$4:$B$1024)-ROW('26.6'!$B$4)+1),ROWS(C$7:C68))),""))</f>
        <v/>
      </c>
      <c r="D68" s="162" t="str">
        <f t="array" ref="D68">IF(LEN(TRIM($F$3))=0,"",IFERROR(INDEX('26.6'!E$4:E$1024,SMALL(IF(ISNUMBER(SEARCH(TRIM($F$3),'26.6'!$B$4:$B$1024)),ROW('26.6'!$B$4:$B$1024)-ROW('26.6'!$B$4)+1),ROWS(D$7:D68))),""))</f>
        <v/>
      </c>
      <c r="E68" s="162" t="str">
        <f t="array" ref="E68">IF(LEN(TRIM($F$3))=0,"",IFERROR(INDEX('26.6'!F$4:F$1024,SMALL(IF(ISNUMBER(SEARCH(TRIM($F$3),'26.6'!$B$4:$B$1024)),ROW('26.6'!$B$4:$B$1024)-ROW('26.6'!$B$4)+1),ROWS(E$7:E68))),""))</f>
        <v/>
      </c>
      <c r="F68" s="213" t="str">
        <f t="array" ref="F68">IF(LEN(TRIM($F$3))=0,"",IFERROR(INDEX('26.6'!G$4:G$1024,SMALL(IF(ISNUMBER(SEARCH(TRIM($F$3),'26.6'!$B$4:$B$1024)),ROW('26.6'!$B$4:$B$1024)-ROW('26.6'!$B$4)+1),ROWS(F$7:F68))),""))</f>
        <v/>
      </c>
      <c r="G68" s="162" t="str">
        <f t="array" ref="G68">IF(LEN(TRIM($F$3))=0,"",IFERROR(INDEX('26.6'!H$4:H$1024,SMALL(IF(ISNUMBER(SEARCH(TRIM($F$3),'26.6'!$B$4:$B$1024)),ROW('26.6'!$B$4:$B$1024)-ROW('26.6'!$B$4)+1),ROWS(G$7:G68))),""))</f>
        <v/>
      </c>
      <c r="H68" s="162" t="str">
        <f t="array" ref="H68">IF(LEN(TRIM($F$3))=0,"",IFERROR(INDEX('26.6'!I$4:I$1024,SMALL(IF(ISNUMBER(SEARCH(TRIM($F$3),'26.6'!$B$4:$B$1024)),ROW('26.6'!$B$4:$B$1024)-ROW('26.6'!$B$4)+1),ROWS(H$7:H68))),""))</f>
        <v/>
      </c>
      <c r="I68" s="118" t="str">
        <f t="array" ref="I68">IF(LEN(TRIM($F$3))=0,"",IFERROR(INDEX('26.6'!J$4:J$1024,SMALL(IF(ISNUMBER(SEARCH(TRIM($F$3),'26.6'!$B$4:$B$1024)),ROW('26.6'!$B$4:$B$1024)-ROW('26.6'!$B$4)+1),ROWS(I$7:I68))),""))</f>
        <v/>
      </c>
    </row>
    <row r="69" spans="2:9" ht="22.5" customHeight="1" x14ac:dyDescent="0.3">
      <c r="B69" s="121" t="str">
        <f>IF(OR(C69="",C69="검색 결과가 없습니다."),"",ROWS($B$7:B69))</f>
        <v/>
      </c>
      <c r="C69" s="162" t="str">
        <f t="array" ref="C69">IF(LEN(TRIM($F$3))=0,"",IFERROR(INDEX('26.6'!D$4:D$1024,SMALL(IF(ISNUMBER(SEARCH(TRIM($F$3),'26.6'!$B$4:$B$1024)),ROW('26.6'!$B$4:$B$1024)-ROW('26.6'!$B$4)+1),ROWS(C$7:C69))),""))</f>
        <v/>
      </c>
      <c r="D69" s="162" t="str">
        <f t="array" ref="D69">IF(LEN(TRIM($F$3))=0,"",IFERROR(INDEX('26.6'!E$4:E$1024,SMALL(IF(ISNUMBER(SEARCH(TRIM($F$3),'26.6'!$B$4:$B$1024)),ROW('26.6'!$B$4:$B$1024)-ROW('26.6'!$B$4)+1),ROWS(D$7:D69))),""))</f>
        <v/>
      </c>
      <c r="E69" s="162" t="str">
        <f t="array" ref="E69">IF(LEN(TRIM($F$3))=0,"",IFERROR(INDEX('26.6'!F$4:F$1024,SMALL(IF(ISNUMBER(SEARCH(TRIM($F$3),'26.6'!$B$4:$B$1024)),ROW('26.6'!$B$4:$B$1024)-ROW('26.6'!$B$4)+1),ROWS(E$7:E69))),""))</f>
        <v/>
      </c>
      <c r="F69" s="213" t="str">
        <f t="array" ref="F69">IF(LEN(TRIM($F$3))=0,"",IFERROR(INDEX('26.6'!G$4:G$1024,SMALL(IF(ISNUMBER(SEARCH(TRIM($F$3),'26.6'!$B$4:$B$1024)),ROW('26.6'!$B$4:$B$1024)-ROW('26.6'!$B$4)+1),ROWS(F$7:F69))),""))</f>
        <v/>
      </c>
      <c r="G69" s="162" t="str">
        <f t="array" ref="G69">IF(LEN(TRIM($F$3))=0,"",IFERROR(INDEX('26.6'!H$4:H$1024,SMALL(IF(ISNUMBER(SEARCH(TRIM($F$3),'26.6'!$B$4:$B$1024)),ROW('26.6'!$B$4:$B$1024)-ROW('26.6'!$B$4)+1),ROWS(G$7:G69))),""))</f>
        <v/>
      </c>
      <c r="H69" s="162" t="str">
        <f t="array" ref="H69">IF(LEN(TRIM($F$3))=0,"",IFERROR(INDEX('26.6'!I$4:I$1024,SMALL(IF(ISNUMBER(SEARCH(TRIM($F$3),'26.6'!$B$4:$B$1024)),ROW('26.6'!$B$4:$B$1024)-ROW('26.6'!$B$4)+1),ROWS(H$7:H69))),""))</f>
        <v/>
      </c>
      <c r="I69" s="118" t="str">
        <f t="array" ref="I69">IF(LEN(TRIM($F$3))=0,"",IFERROR(INDEX('26.6'!J$4:J$1024,SMALL(IF(ISNUMBER(SEARCH(TRIM($F$3),'26.6'!$B$4:$B$1024)),ROW('26.6'!$B$4:$B$1024)-ROW('26.6'!$B$4)+1),ROWS(I$7:I69))),""))</f>
        <v/>
      </c>
    </row>
    <row r="70" spans="2:9" ht="22.5" customHeight="1" x14ac:dyDescent="0.3">
      <c r="B70" s="121" t="str">
        <f>IF(OR(C70="",C70="검색 결과가 없습니다."),"",ROWS($B$7:B70))</f>
        <v/>
      </c>
      <c r="C70" s="162" t="str">
        <f t="array" ref="C70">IF(LEN(TRIM($F$3))=0,"",IFERROR(INDEX('26.6'!D$4:D$1024,SMALL(IF(ISNUMBER(SEARCH(TRIM($F$3),'26.6'!$B$4:$B$1024)),ROW('26.6'!$B$4:$B$1024)-ROW('26.6'!$B$4)+1),ROWS(C$7:C70))),""))</f>
        <v/>
      </c>
      <c r="D70" s="162" t="str">
        <f t="array" ref="D70">IF(LEN(TRIM($F$3))=0,"",IFERROR(INDEX('26.6'!E$4:E$1024,SMALL(IF(ISNUMBER(SEARCH(TRIM($F$3),'26.6'!$B$4:$B$1024)),ROW('26.6'!$B$4:$B$1024)-ROW('26.6'!$B$4)+1),ROWS(D$7:D70))),""))</f>
        <v/>
      </c>
      <c r="E70" s="162" t="str">
        <f t="array" ref="E70">IF(LEN(TRIM($F$3))=0,"",IFERROR(INDEX('26.6'!F$4:F$1024,SMALL(IF(ISNUMBER(SEARCH(TRIM($F$3),'26.6'!$B$4:$B$1024)),ROW('26.6'!$B$4:$B$1024)-ROW('26.6'!$B$4)+1),ROWS(E$7:E70))),""))</f>
        <v/>
      </c>
      <c r="F70" s="213" t="str">
        <f t="array" ref="F70">IF(LEN(TRIM($F$3))=0,"",IFERROR(INDEX('26.6'!G$4:G$1024,SMALL(IF(ISNUMBER(SEARCH(TRIM($F$3),'26.6'!$B$4:$B$1024)),ROW('26.6'!$B$4:$B$1024)-ROW('26.6'!$B$4)+1),ROWS(F$7:F70))),""))</f>
        <v/>
      </c>
      <c r="G70" s="162" t="str">
        <f t="array" ref="G70">IF(LEN(TRIM($F$3))=0,"",IFERROR(INDEX('26.6'!H$4:H$1024,SMALL(IF(ISNUMBER(SEARCH(TRIM($F$3),'26.6'!$B$4:$B$1024)),ROW('26.6'!$B$4:$B$1024)-ROW('26.6'!$B$4)+1),ROWS(G$7:G70))),""))</f>
        <v/>
      </c>
      <c r="H70" s="162" t="str">
        <f t="array" ref="H70">IF(LEN(TRIM($F$3))=0,"",IFERROR(INDEX('26.6'!I$4:I$1024,SMALL(IF(ISNUMBER(SEARCH(TRIM($F$3),'26.6'!$B$4:$B$1024)),ROW('26.6'!$B$4:$B$1024)-ROW('26.6'!$B$4)+1),ROWS(H$7:H70))),""))</f>
        <v/>
      </c>
      <c r="I70" s="118" t="str">
        <f t="array" ref="I70">IF(LEN(TRIM($F$3))=0,"",IFERROR(INDEX('26.6'!J$4:J$1024,SMALL(IF(ISNUMBER(SEARCH(TRIM($F$3),'26.6'!$B$4:$B$1024)),ROW('26.6'!$B$4:$B$1024)-ROW('26.6'!$B$4)+1),ROWS(I$7:I70))),""))</f>
        <v/>
      </c>
    </row>
    <row r="71" spans="2:9" ht="22.5" customHeight="1" x14ac:dyDescent="0.3">
      <c r="B71" s="121" t="str">
        <f>IF(OR(C71="",C71="검색 결과가 없습니다."),"",ROWS($B$7:B71))</f>
        <v/>
      </c>
      <c r="C71" s="162" t="str">
        <f t="array" ref="C71">IF(LEN(TRIM($F$3))=0,"",IFERROR(INDEX('26.6'!D$4:D$1024,SMALL(IF(ISNUMBER(SEARCH(TRIM($F$3),'26.6'!$B$4:$B$1024)),ROW('26.6'!$B$4:$B$1024)-ROW('26.6'!$B$4)+1),ROWS(C$7:C71))),""))</f>
        <v/>
      </c>
      <c r="D71" s="162" t="str">
        <f t="array" ref="D71">IF(LEN(TRIM($F$3))=0,"",IFERROR(INDEX('26.6'!E$4:E$1024,SMALL(IF(ISNUMBER(SEARCH(TRIM($F$3),'26.6'!$B$4:$B$1024)),ROW('26.6'!$B$4:$B$1024)-ROW('26.6'!$B$4)+1),ROWS(D$7:D71))),""))</f>
        <v/>
      </c>
      <c r="E71" s="162" t="str">
        <f t="array" ref="E71">IF(LEN(TRIM($F$3))=0,"",IFERROR(INDEX('26.6'!F$4:F$1024,SMALL(IF(ISNUMBER(SEARCH(TRIM($F$3),'26.6'!$B$4:$B$1024)),ROW('26.6'!$B$4:$B$1024)-ROW('26.6'!$B$4)+1),ROWS(E$7:E71))),""))</f>
        <v/>
      </c>
      <c r="F71" s="213" t="str">
        <f t="array" ref="F71">IF(LEN(TRIM($F$3))=0,"",IFERROR(INDEX('26.6'!G$4:G$1024,SMALL(IF(ISNUMBER(SEARCH(TRIM($F$3),'26.6'!$B$4:$B$1024)),ROW('26.6'!$B$4:$B$1024)-ROW('26.6'!$B$4)+1),ROWS(F$7:F71))),""))</f>
        <v/>
      </c>
      <c r="G71" s="162" t="str">
        <f t="array" ref="G71">IF(LEN(TRIM($F$3))=0,"",IFERROR(INDEX('26.6'!H$4:H$1024,SMALL(IF(ISNUMBER(SEARCH(TRIM($F$3),'26.6'!$B$4:$B$1024)),ROW('26.6'!$B$4:$B$1024)-ROW('26.6'!$B$4)+1),ROWS(G$7:G71))),""))</f>
        <v/>
      </c>
      <c r="H71" s="162" t="str">
        <f t="array" ref="H71">IF(LEN(TRIM($F$3))=0,"",IFERROR(INDEX('26.6'!I$4:I$1024,SMALL(IF(ISNUMBER(SEARCH(TRIM($F$3),'26.6'!$B$4:$B$1024)),ROW('26.6'!$B$4:$B$1024)-ROW('26.6'!$B$4)+1),ROWS(H$7:H71))),""))</f>
        <v/>
      </c>
      <c r="I71" s="118" t="str">
        <f t="array" ref="I71">IF(LEN(TRIM($F$3))=0,"",IFERROR(INDEX('26.6'!J$4:J$1024,SMALL(IF(ISNUMBER(SEARCH(TRIM($F$3),'26.6'!$B$4:$B$1024)),ROW('26.6'!$B$4:$B$1024)-ROW('26.6'!$B$4)+1),ROWS(I$7:I71))),""))</f>
        <v/>
      </c>
    </row>
    <row r="72" spans="2:9" ht="22.5" customHeight="1" x14ac:dyDescent="0.3">
      <c r="B72" s="121" t="str">
        <f>IF(OR(C72="",C72="검색 결과가 없습니다."),"",ROWS($B$7:B72))</f>
        <v/>
      </c>
      <c r="C72" s="162" t="str">
        <f t="array" ref="C72">IF(LEN(TRIM($F$3))=0,"",IFERROR(INDEX('26.6'!D$4:D$1024,SMALL(IF(ISNUMBER(SEARCH(TRIM($F$3),'26.6'!$B$4:$B$1024)),ROW('26.6'!$B$4:$B$1024)-ROW('26.6'!$B$4)+1),ROWS(C$7:C72))),""))</f>
        <v/>
      </c>
      <c r="D72" s="162" t="str">
        <f t="array" ref="D72">IF(LEN(TRIM($F$3))=0,"",IFERROR(INDEX('26.6'!E$4:E$1024,SMALL(IF(ISNUMBER(SEARCH(TRIM($F$3),'26.6'!$B$4:$B$1024)),ROW('26.6'!$B$4:$B$1024)-ROW('26.6'!$B$4)+1),ROWS(D$7:D72))),""))</f>
        <v/>
      </c>
      <c r="E72" s="162" t="str">
        <f t="array" ref="E72">IF(LEN(TRIM($F$3))=0,"",IFERROR(INDEX('26.6'!F$4:F$1024,SMALL(IF(ISNUMBER(SEARCH(TRIM($F$3),'26.6'!$B$4:$B$1024)),ROW('26.6'!$B$4:$B$1024)-ROW('26.6'!$B$4)+1),ROWS(E$7:E72))),""))</f>
        <v/>
      </c>
      <c r="F72" s="213" t="str">
        <f t="array" ref="F72">IF(LEN(TRIM($F$3))=0,"",IFERROR(INDEX('26.6'!G$4:G$1024,SMALL(IF(ISNUMBER(SEARCH(TRIM($F$3),'26.6'!$B$4:$B$1024)),ROW('26.6'!$B$4:$B$1024)-ROW('26.6'!$B$4)+1),ROWS(F$7:F72))),""))</f>
        <v/>
      </c>
      <c r="G72" s="162" t="str">
        <f t="array" ref="G72">IF(LEN(TRIM($F$3))=0,"",IFERROR(INDEX('26.6'!H$4:H$1024,SMALL(IF(ISNUMBER(SEARCH(TRIM($F$3),'26.6'!$B$4:$B$1024)),ROW('26.6'!$B$4:$B$1024)-ROW('26.6'!$B$4)+1),ROWS(G$7:G72))),""))</f>
        <v/>
      </c>
      <c r="H72" s="162" t="str">
        <f t="array" ref="H72">IF(LEN(TRIM($F$3))=0,"",IFERROR(INDEX('26.6'!I$4:I$1024,SMALL(IF(ISNUMBER(SEARCH(TRIM($F$3),'26.6'!$B$4:$B$1024)),ROW('26.6'!$B$4:$B$1024)-ROW('26.6'!$B$4)+1),ROWS(H$7:H72))),""))</f>
        <v/>
      </c>
      <c r="I72" s="118" t="str">
        <f t="array" ref="I72">IF(LEN(TRIM($F$3))=0,"",IFERROR(INDEX('26.6'!J$4:J$1024,SMALL(IF(ISNUMBER(SEARCH(TRIM($F$3),'26.6'!$B$4:$B$1024)),ROW('26.6'!$B$4:$B$1024)-ROW('26.6'!$B$4)+1),ROWS(I$7:I72))),""))</f>
        <v/>
      </c>
    </row>
    <row r="73" spans="2:9" ht="22.5" customHeight="1" x14ac:dyDescent="0.3">
      <c r="B73" s="121" t="str">
        <f>IF(OR(C73="",C73="검색 결과가 없습니다."),"",ROWS($B$7:B73))</f>
        <v/>
      </c>
      <c r="C73" s="162" t="str">
        <f t="array" ref="C73">IF(LEN(TRIM($F$3))=0,"",IFERROR(INDEX('26.6'!D$4:D$1024,SMALL(IF(ISNUMBER(SEARCH(TRIM($F$3),'26.6'!$B$4:$B$1024)),ROW('26.6'!$B$4:$B$1024)-ROW('26.6'!$B$4)+1),ROWS(C$7:C73))),""))</f>
        <v/>
      </c>
      <c r="D73" s="162" t="str">
        <f t="array" ref="D73">IF(LEN(TRIM($F$3))=0,"",IFERROR(INDEX('26.6'!E$4:E$1024,SMALL(IF(ISNUMBER(SEARCH(TRIM($F$3),'26.6'!$B$4:$B$1024)),ROW('26.6'!$B$4:$B$1024)-ROW('26.6'!$B$4)+1),ROWS(D$7:D73))),""))</f>
        <v/>
      </c>
      <c r="E73" s="162" t="str">
        <f t="array" ref="E73">IF(LEN(TRIM($F$3))=0,"",IFERROR(INDEX('26.6'!F$4:F$1024,SMALL(IF(ISNUMBER(SEARCH(TRIM($F$3),'26.6'!$B$4:$B$1024)),ROW('26.6'!$B$4:$B$1024)-ROW('26.6'!$B$4)+1),ROWS(E$7:E73))),""))</f>
        <v/>
      </c>
      <c r="F73" s="213" t="str">
        <f t="array" ref="F73">IF(LEN(TRIM($F$3))=0,"",IFERROR(INDEX('26.6'!G$4:G$1024,SMALL(IF(ISNUMBER(SEARCH(TRIM($F$3),'26.6'!$B$4:$B$1024)),ROW('26.6'!$B$4:$B$1024)-ROW('26.6'!$B$4)+1),ROWS(F$7:F73))),""))</f>
        <v/>
      </c>
      <c r="G73" s="162" t="str">
        <f t="array" ref="G73">IF(LEN(TRIM($F$3))=0,"",IFERROR(INDEX('26.6'!H$4:H$1024,SMALL(IF(ISNUMBER(SEARCH(TRIM($F$3),'26.6'!$B$4:$B$1024)),ROW('26.6'!$B$4:$B$1024)-ROW('26.6'!$B$4)+1),ROWS(G$7:G73))),""))</f>
        <v/>
      </c>
      <c r="H73" s="162" t="str">
        <f t="array" ref="H73">IF(LEN(TRIM($F$3))=0,"",IFERROR(INDEX('26.6'!I$4:I$1024,SMALL(IF(ISNUMBER(SEARCH(TRIM($F$3),'26.6'!$B$4:$B$1024)),ROW('26.6'!$B$4:$B$1024)-ROW('26.6'!$B$4)+1),ROWS(H$7:H73))),""))</f>
        <v/>
      </c>
      <c r="I73" s="118" t="str">
        <f t="array" ref="I73">IF(LEN(TRIM($F$3))=0,"",IFERROR(INDEX('26.6'!J$4:J$1024,SMALL(IF(ISNUMBER(SEARCH(TRIM($F$3),'26.6'!$B$4:$B$1024)),ROW('26.6'!$B$4:$B$1024)-ROW('26.6'!$B$4)+1),ROWS(I$7:I73))),""))</f>
        <v/>
      </c>
    </row>
    <row r="74" spans="2:9" ht="22.5" customHeight="1" x14ac:dyDescent="0.3">
      <c r="B74" s="121" t="str">
        <f>IF(OR(C74="",C74="검색 결과가 없습니다."),"",ROWS($B$7:B74))</f>
        <v/>
      </c>
      <c r="C74" s="162" t="str">
        <f t="array" ref="C74">IF(LEN(TRIM($F$3))=0,"",IFERROR(INDEX('26.6'!D$4:D$1024,SMALL(IF(ISNUMBER(SEARCH(TRIM($F$3),'26.6'!$B$4:$B$1024)),ROW('26.6'!$B$4:$B$1024)-ROW('26.6'!$B$4)+1),ROWS(C$7:C74))),""))</f>
        <v/>
      </c>
      <c r="D74" s="162" t="str">
        <f t="array" ref="D74">IF(LEN(TRIM($F$3))=0,"",IFERROR(INDEX('26.6'!E$4:E$1024,SMALL(IF(ISNUMBER(SEARCH(TRIM($F$3),'26.6'!$B$4:$B$1024)),ROW('26.6'!$B$4:$B$1024)-ROW('26.6'!$B$4)+1),ROWS(D$7:D74))),""))</f>
        <v/>
      </c>
      <c r="E74" s="162" t="str">
        <f t="array" ref="E74">IF(LEN(TRIM($F$3))=0,"",IFERROR(INDEX('26.6'!F$4:F$1024,SMALL(IF(ISNUMBER(SEARCH(TRIM($F$3),'26.6'!$B$4:$B$1024)),ROW('26.6'!$B$4:$B$1024)-ROW('26.6'!$B$4)+1),ROWS(E$7:E74))),""))</f>
        <v/>
      </c>
      <c r="F74" s="213" t="str">
        <f t="array" ref="F74">IF(LEN(TRIM($F$3))=0,"",IFERROR(INDEX('26.6'!G$4:G$1024,SMALL(IF(ISNUMBER(SEARCH(TRIM($F$3),'26.6'!$B$4:$B$1024)),ROW('26.6'!$B$4:$B$1024)-ROW('26.6'!$B$4)+1),ROWS(F$7:F74))),""))</f>
        <v/>
      </c>
      <c r="G74" s="162" t="str">
        <f t="array" ref="G74">IF(LEN(TRIM($F$3))=0,"",IFERROR(INDEX('26.6'!H$4:H$1024,SMALL(IF(ISNUMBER(SEARCH(TRIM($F$3),'26.6'!$B$4:$B$1024)),ROW('26.6'!$B$4:$B$1024)-ROW('26.6'!$B$4)+1),ROWS(G$7:G74))),""))</f>
        <v/>
      </c>
      <c r="H74" s="162" t="str">
        <f t="array" ref="H74">IF(LEN(TRIM($F$3))=0,"",IFERROR(INDEX('26.6'!I$4:I$1024,SMALL(IF(ISNUMBER(SEARCH(TRIM($F$3),'26.6'!$B$4:$B$1024)),ROW('26.6'!$B$4:$B$1024)-ROW('26.6'!$B$4)+1),ROWS(H$7:H74))),""))</f>
        <v/>
      </c>
      <c r="I74" s="118" t="str">
        <f t="array" ref="I74">IF(LEN(TRIM($F$3))=0,"",IFERROR(INDEX('26.6'!J$4:J$1024,SMALL(IF(ISNUMBER(SEARCH(TRIM($F$3),'26.6'!$B$4:$B$1024)),ROW('26.6'!$B$4:$B$1024)-ROW('26.6'!$B$4)+1),ROWS(I$7:I74))),""))</f>
        <v/>
      </c>
    </row>
    <row r="75" spans="2:9" ht="22.5" customHeight="1" x14ac:dyDescent="0.3">
      <c r="B75" s="121" t="str">
        <f>IF(OR(C75="",C75="검색 결과가 없습니다."),"",ROWS($B$7:B75))</f>
        <v/>
      </c>
      <c r="C75" s="162" t="str">
        <f t="array" ref="C75">IF(LEN(TRIM($F$3))=0,"",IFERROR(INDEX('26.6'!D$4:D$1024,SMALL(IF(ISNUMBER(SEARCH(TRIM($F$3),'26.6'!$B$4:$B$1024)),ROW('26.6'!$B$4:$B$1024)-ROW('26.6'!$B$4)+1),ROWS(C$7:C75))),""))</f>
        <v/>
      </c>
      <c r="D75" s="162" t="str">
        <f t="array" ref="D75">IF(LEN(TRIM($F$3))=0,"",IFERROR(INDEX('26.6'!E$4:E$1024,SMALL(IF(ISNUMBER(SEARCH(TRIM($F$3),'26.6'!$B$4:$B$1024)),ROW('26.6'!$B$4:$B$1024)-ROW('26.6'!$B$4)+1),ROWS(D$7:D75))),""))</f>
        <v/>
      </c>
      <c r="E75" s="162" t="str">
        <f t="array" ref="E75">IF(LEN(TRIM($F$3))=0,"",IFERROR(INDEX('26.6'!F$4:F$1024,SMALL(IF(ISNUMBER(SEARCH(TRIM($F$3),'26.6'!$B$4:$B$1024)),ROW('26.6'!$B$4:$B$1024)-ROW('26.6'!$B$4)+1),ROWS(E$7:E75))),""))</f>
        <v/>
      </c>
      <c r="F75" s="213" t="str">
        <f t="array" ref="F75">IF(LEN(TRIM($F$3))=0,"",IFERROR(INDEX('26.6'!G$4:G$1024,SMALL(IF(ISNUMBER(SEARCH(TRIM($F$3),'26.6'!$B$4:$B$1024)),ROW('26.6'!$B$4:$B$1024)-ROW('26.6'!$B$4)+1),ROWS(F$7:F75))),""))</f>
        <v/>
      </c>
      <c r="G75" s="162" t="str">
        <f t="array" ref="G75">IF(LEN(TRIM($F$3))=0,"",IFERROR(INDEX('26.6'!H$4:H$1024,SMALL(IF(ISNUMBER(SEARCH(TRIM($F$3),'26.6'!$B$4:$B$1024)),ROW('26.6'!$B$4:$B$1024)-ROW('26.6'!$B$4)+1),ROWS(G$7:G75))),""))</f>
        <v/>
      </c>
      <c r="H75" s="162" t="str">
        <f t="array" ref="H75">IF(LEN(TRIM($F$3))=0,"",IFERROR(INDEX('26.6'!I$4:I$1024,SMALL(IF(ISNUMBER(SEARCH(TRIM($F$3),'26.6'!$B$4:$B$1024)),ROW('26.6'!$B$4:$B$1024)-ROW('26.6'!$B$4)+1),ROWS(H$7:H75))),""))</f>
        <v/>
      </c>
      <c r="I75" s="118" t="str">
        <f t="array" ref="I75">IF(LEN(TRIM($F$3))=0,"",IFERROR(INDEX('26.6'!J$4:J$1024,SMALL(IF(ISNUMBER(SEARCH(TRIM($F$3),'26.6'!$B$4:$B$1024)),ROW('26.6'!$B$4:$B$1024)-ROW('26.6'!$B$4)+1),ROWS(I$7:I75))),""))</f>
        <v/>
      </c>
    </row>
    <row r="76" spans="2:9" ht="22.5" customHeight="1" x14ac:dyDescent="0.3">
      <c r="B76" s="121" t="str">
        <f>IF(OR(C76="",C76="검색 결과가 없습니다."),"",ROWS($B$7:B76))</f>
        <v/>
      </c>
      <c r="C76" s="162" t="str">
        <f t="array" ref="C76">IF(LEN(TRIM($F$3))=0,"",IFERROR(INDEX('26.6'!D$4:D$1024,SMALL(IF(ISNUMBER(SEARCH(TRIM($F$3),'26.6'!$B$4:$B$1024)),ROW('26.6'!$B$4:$B$1024)-ROW('26.6'!$B$4)+1),ROWS(C$7:C76))),""))</f>
        <v/>
      </c>
      <c r="D76" s="162" t="str">
        <f t="array" ref="D76">IF(LEN(TRIM($F$3))=0,"",IFERROR(INDEX('26.6'!E$4:E$1024,SMALL(IF(ISNUMBER(SEARCH(TRIM($F$3),'26.6'!$B$4:$B$1024)),ROW('26.6'!$B$4:$B$1024)-ROW('26.6'!$B$4)+1),ROWS(D$7:D76))),""))</f>
        <v/>
      </c>
      <c r="E76" s="162" t="str">
        <f t="array" ref="E76">IF(LEN(TRIM($F$3))=0,"",IFERROR(INDEX('26.6'!F$4:F$1024,SMALL(IF(ISNUMBER(SEARCH(TRIM($F$3),'26.6'!$B$4:$B$1024)),ROW('26.6'!$B$4:$B$1024)-ROW('26.6'!$B$4)+1),ROWS(E$7:E76))),""))</f>
        <v/>
      </c>
      <c r="F76" s="213" t="str">
        <f t="array" ref="F76">IF(LEN(TRIM($F$3))=0,"",IFERROR(INDEX('26.6'!G$4:G$1024,SMALL(IF(ISNUMBER(SEARCH(TRIM($F$3),'26.6'!$B$4:$B$1024)),ROW('26.6'!$B$4:$B$1024)-ROW('26.6'!$B$4)+1),ROWS(F$7:F76))),""))</f>
        <v/>
      </c>
      <c r="G76" s="162" t="str">
        <f t="array" ref="G76">IF(LEN(TRIM($F$3))=0,"",IFERROR(INDEX('26.6'!H$4:H$1024,SMALL(IF(ISNUMBER(SEARCH(TRIM($F$3),'26.6'!$B$4:$B$1024)),ROW('26.6'!$B$4:$B$1024)-ROW('26.6'!$B$4)+1),ROWS(G$7:G76))),""))</f>
        <v/>
      </c>
      <c r="H76" s="162" t="str">
        <f t="array" ref="H76">IF(LEN(TRIM($F$3))=0,"",IFERROR(INDEX('26.6'!I$4:I$1024,SMALL(IF(ISNUMBER(SEARCH(TRIM($F$3),'26.6'!$B$4:$B$1024)),ROW('26.6'!$B$4:$B$1024)-ROW('26.6'!$B$4)+1),ROWS(H$7:H76))),""))</f>
        <v/>
      </c>
      <c r="I76" s="118" t="str">
        <f t="array" ref="I76">IF(LEN(TRIM($F$3))=0,"",IFERROR(INDEX('26.6'!J$4:J$1024,SMALL(IF(ISNUMBER(SEARCH(TRIM($F$3),'26.6'!$B$4:$B$1024)),ROW('26.6'!$B$4:$B$1024)-ROW('26.6'!$B$4)+1),ROWS(I$7:I76))),""))</f>
        <v/>
      </c>
    </row>
    <row r="77" spans="2:9" ht="22.5" customHeight="1" x14ac:dyDescent="0.3">
      <c r="B77" s="121" t="str">
        <f>IF(OR(C77="",C77="검색 결과가 없습니다."),"",ROWS($B$7:B77))</f>
        <v/>
      </c>
      <c r="C77" s="162" t="str">
        <f t="array" ref="C77">IF(LEN(TRIM($F$3))=0,"",IFERROR(INDEX('26.6'!D$4:D$1024,SMALL(IF(ISNUMBER(SEARCH(TRIM($F$3),'26.6'!$B$4:$B$1024)),ROW('26.6'!$B$4:$B$1024)-ROW('26.6'!$B$4)+1),ROWS(C$7:C77))),""))</f>
        <v/>
      </c>
      <c r="D77" s="162" t="str">
        <f t="array" ref="D77">IF(LEN(TRIM($F$3))=0,"",IFERROR(INDEX('26.6'!E$4:E$1024,SMALL(IF(ISNUMBER(SEARCH(TRIM($F$3),'26.6'!$B$4:$B$1024)),ROW('26.6'!$B$4:$B$1024)-ROW('26.6'!$B$4)+1),ROWS(D$7:D77))),""))</f>
        <v/>
      </c>
      <c r="E77" s="162" t="str">
        <f t="array" ref="E77">IF(LEN(TRIM($F$3))=0,"",IFERROR(INDEX('26.6'!F$4:F$1024,SMALL(IF(ISNUMBER(SEARCH(TRIM($F$3),'26.6'!$B$4:$B$1024)),ROW('26.6'!$B$4:$B$1024)-ROW('26.6'!$B$4)+1),ROWS(E$7:E77))),""))</f>
        <v/>
      </c>
      <c r="F77" s="213" t="str">
        <f t="array" ref="F77">IF(LEN(TRIM($F$3))=0,"",IFERROR(INDEX('26.6'!G$4:G$1024,SMALL(IF(ISNUMBER(SEARCH(TRIM($F$3),'26.6'!$B$4:$B$1024)),ROW('26.6'!$B$4:$B$1024)-ROW('26.6'!$B$4)+1),ROWS(F$7:F77))),""))</f>
        <v/>
      </c>
      <c r="G77" s="162" t="str">
        <f t="array" ref="G77">IF(LEN(TRIM($F$3))=0,"",IFERROR(INDEX('26.6'!H$4:H$1024,SMALL(IF(ISNUMBER(SEARCH(TRIM($F$3),'26.6'!$B$4:$B$1024)),ROW('26.6'!$B$4:$B$1024)-ROW('26.6'!$B$4)+1),ROWS(G$7:G77))),""))</f>
        <v/>
      </c>
      <c r="H77" s="162" t="str">
        <f t="array" ref="H77">IF(LEN(TRIM($F$3))=0,"",IFERROR(INDEX('26.6'!I$4:I$1024,SMALL(IF(ISNUMBER(SEARCH(TRIM($F$3),'26.6'!$B$4:$B$1024)),ROW('26.6'!$B$4:$B$1024)-ROW('26.6'!$B$4)+1),ROWS(H$7:H77))),""))</f>
        <v/>
      </c>
      <c r="I77" s="118" t="str">
        <f t="array" ref="I77">IF(LEN(TRIM($F$3))=0,"",IFERROR(INDEX('26.6'!J$4:J$1024,SMALL(IF(ISNUMBER(SEARCH(TRIM($F$3),'26.6'!$B$4:$B$1024)),ROW('26.6'!$B$4:$B$1024)-ROW('26.6'!$B$4)+1),ROWS(I$7:I77))),""))</f>
        <v/>
      </c>
    </row>
    <row r="78" spans="2:9" ht="22.5" customHeight="1" x14ac:dyDescent="0.3">
      <c r="B78" s="121" t="str">
        <f>IF(OR(C78="",C78="검색 결과가 없습니다."),"",ROWS($B$7:B78))</f>
        <v/>
      </c>
      <c r="C78" s="162" t="str">
        <f t="array" ref="C78">IF(LEN(TRIM($F$3))=0,"",IFERROR(INDEX('26.6'!D$4:D$1024,SMALL(IF(ISNUMBER(SEARCH(TRIM($F$3),'26.6'!$B$4:$B$1024)),ROW('26.6'!$B$4:$B$1024)-ROW('26.6'!$B$4)+1),ROWS(C$7:C78))),""))</f>
        <v/>
      </c>
      <c r="D78" s="162" t="str">
        <f t="array" ref="D78">IF(LEN(TRIM($F$3))=0,"",IFERROR(INDEX('26.6'!E$4:E$1024,SMALL(IF(ISNUMBER(SEARCH(TRIM($F$3),'26.6'!$B$4:$B$1024)),ROW('26.6'!$B$4:$B$1024)-ROW('26.6'!$B$4)+1),ROWS(D$7:D78))),""))</f>
        <v/>
      </c>
      <c r="E78" s="162" t="str">
        <f t="array" ref="E78">IF(LEN(TRIM($F$3))=0,"",IFERROR(INDEX('26.6'!F$4:F$1024,SMALL(IF(ISNUMBER(SEARCH(TRIM($F$3),'26.6'!$B$4:$B$1024)),ROW('26.6'!$B$4:$B$1024)-ROW('26.6'!$B$4)+1),ROWS(E$7:E78))),""))</f>
        <v/>
      </c>
      <c r="F78" s="213" t="str">
        <f t="array" ref="F78">IF(LEN(TRIM($F$3))=0,"",IFERROR(INDEX('26.6'!G$4:G$1024,SMALL(IF(ISNUMBER(SEARCH(TRIM($F$3),'26.6'!$B$4:$B$1024)),ROW('26.6'!$B$4:$B$1024)-ROW('26.6'!$B$4)+1),ROWS(F$7:F78))),""))</f>
        <v/>
      </c>
      <c r="G78" s="162" t="str">
        <f t="array" ref="G78">IF(LEN(TRIM($F$3))=0,"",IFERROR(INDEX('26.6'!H$4:H$1024,SMALL(IF(ISNUMBER(SEARCH(TRIM($F$3),'26.6'!$B$4:$B$1024)),ROW('26.6'!$B$4:$B$1024)-ROW('26.6'!$B$4)+1),ROWS(G$7:G78))),""))</f>
        <v/>
      </c>
      <c r="H78" s="162" t="str">
        <f t="array" ref="H78">IF(LEN(TRIM($F$3))=0,"",IFERROR(INDEX('26.6'!I$4:I$1024,SMALL(IF(ISNUMBER(SEARCH(TRIM($F$3),'26.6'!$B$4:$B$1024)),ROW('26.6'!$B$4:$B$1024)-ROW('26.6'!$B$4)+1),ROWS(H$7:H78))),""))</f>
        <v/>
      </c>
      <c r="I78" s="118" t="str">
        <f t="array" ref="I78">IF(LEN(TRIM($F$3))=0,"",IFERROR(INDEX('26.6'!J$4:J$1024,SMALL(IF(ISNUMBER(SEARCH(TRIM($F$3),'26.6'!$B$4:$B$1024)),ROW('26.6'!$B$4:$B$1024)-ROW('26.6'!$B$4)+1),ROWS(I$7:I78))),""))</f>
        <v/>
      </c>
    </row>
    <row r="79" spans="2:9" ht="22.5" customHeight="1" x14ac:dyDescent="0.3">
      <c r="B79" s="121" t="str">
        <f>IF(OR(C79="",C79="검색 결과가 없습니다."),"",ROWS($B$7:B79))</f>
        <v/>
      </c>
      <c r="C79" s="162" t="str">
        <f t="array" ref="C79">IF(LEN(TRIM($F$3))=0,"",IFERROR(INDEX('26.6'!D$4:D$1024,SMALL(IF(ISNUMBER(SEARCH(TRIM($F$3),'26.6'!$B$4:$B$1024)),ROW('26.6'!$B$4:$B$1024)-ROW('26.6'!$B$4)+1),ROWS(C$7:C79))),""))</f>
        <v/>
      </c>
      <c r="D79" s="162" t="str">
        <f t="array" ref="D79">IF(LEN(TRIM($F$3))=0,"",IFERROR(INDEX('26.6'!E$4:E$1024,SMALL(IF(ISNUMBER(SEARCH(TRIM($F$3),'26.6'!$B$4:$B$1024)),ROW('26.6'!$B$4:$B$1024)-ROW('26.6'!$B$4)+1),ROWS(D$7:D79))),""))</f>
        <v/>
      </c>
      <c r="E79" s="162" t="str">
        <f t="array" ref="E79">IF(LEN(TRIM($F$3))=0,"",IFERROR(INDEX('26.6'!F$4:F$1024,SMALL(IF(ISNUMBER(SEARCH(TRIM($F$3),'26.6'!$B$4:$B$1024)),ROW('26.6'!$B$4:$B$1024)-ROW('26.6'!$B$4)+1),ROWS(E$7:E79))),""))</f>
        <v/>
      </c>
      <c r="F79" s="213" t="str">
        <f t="array" ref="F79">IF(LEN(TRIM($F$3))=0,"",IFERROR(INDEX('26.6'!G$4:G$1024,SMALL(IF(ISNUMBER(SEARCH(TRIM($F$3),'26.6'!$B$4:$B$1024)),ROW('26.6'!$B$4:$B$1024)-ROW('26.6'!$B$4)+1),ROWS(F$7:F79))),""))</f>
        <v/>
      </c>
      <c r="G79" s="162" t="str">
        <f t="array" ref="G79">IF(LEN(TRIM($F$3))=0,"",IFERROR(INDEX('26.6'!H$4:H$1024,SMALL(IF(ISNUMBER(SEARCH(TRIM($F$3),'26.6'!$B$4:$B$1024)),ROW('26.6'!$B$4:$B$1024)-ROW('26.6'!$B$4)+1),ROWS(G$7:G79))),""))</f>
        <v/>
      </c>
      <c r="H79" s="162" t="str">
        <f t="array" ref="H79">IF(LEN(TRIM($F$3))=0,"",IFERROR(INDEX('26.6'!I$4:I$1024,SMALL(IF(ISNUMBER(SEARCH(TRIM($F$3),'26.6'!$B$4:$B$1024)),ROW('26.6'!$B$4:$B$1024)-ROW('26.6'!$B$4)+1),ROWS(H$7:H79))),""))</f>
        <v/>
      </c>
      <c r="I79" s="118" t="str">
        <f t="array" ref="I79">IF(LEN(TRIM($F$3))=0,"",IFERROR(INDEX('26.6'!J$4:J$1024,SMALL(IF(ISNUMBER(SEARCH(TRIM($F$3),'26.6'!$B$4:$B$1024)),ROW('26.6'!$B$4:$B$1024)-ROW('26.6'!$B$4)+1),ROWS(I$7:I79))),""))</f>
        <v/>
      </c>
    </row>
    <row r="80" spans="2:9" ht="22.5" customHeight="1" x14ac:dyDescent="0.3">
      <c r="B80" s="121" t="str">
        <f>IF(OR(C80="",C80="검색 결과가 없습니다."),"",ROWS($B$7:B80))</f>
        <v/>
      </c>
      <c r="C80" s="162" t="str">
        <f t="array" ref="C80">IF(LEN(TRIM($F$3))=0,"",IFERROR(INDEX('26.6'!D$4:D$1024,SMALL(IF(ISNUMBER(SEARCH(TRIM($F$3),'26.6'!$B$4:$B$1024)),ROW('26.6'!$B$4:$B$1024)-ROW('26.6'!$B$4)+1),ROWS(C$7:C80))),""))</f>
        <v/>
      </c>
      <c r="D80" s="162" t="str">
        <f t="array" ref="D80">IF(LEN(TRIM($F$3))=0,"",IFERROR(INDEX('26.6'!E$4:E$1024,SMALL(IF(ISNUMBER(SEARCH(TRIM($F$3),'26.6'!$B$4:$B$1024)),ROW('26.6'!$B$4:$B$1024)-ROW('26.6'!$B$4)+1),ROWS(D$7:D80))),""))</f>
        <v/>
      </c>
      <c r="E80" s="162" t="str">
        <f t="array" ref="E80">IF(LEN(TRIM($F$3))=0,"",IFERROR(INDEX('26.6'!F$4:F$1024,SMALL(IF(ISNUMBER(SEARCH(TRIM($F$3),'26.6'!$B$4:$B$1024)),ROW('26.6'!$B$4:$B$1024)-ROW('26.6'!$B$4)+1),ROWS(E$7:E80))),""))</f>
        <v/>
      </c>
      <c r="F80" s="213" t="str">
        <f t="array" ref="F80">IF(LEN(TRIM($F$3))=0,"",IFERROR(INDEX('26.6'!G$4:G$1024,SMALL(IF(ISNUMBER(SEARCH(TRIM($F$3),'26.6'!$B$4:$B$1024)),ROW('26.6'!$B$4:$B$1024)-ROW('26.6'!$B$4)+1),ROWS(F$7:F80))),""))</f>
        <v/>
      </c>
      <c r="G80" s="162" t="str">
        <f t="array" ref="G80">IF(LEN(TRIM($F$3))=0,"",IFERROR(INDEX('26.6'!H$4:H$1024,SMALL(IF(ISNUMBER(SEARCH(TRIM($F$3),'26.6'!$B$4:$B$1024)),ROW('26.6'!$B$4:$B$1024)-ROW('26.6'!$B$4)+1),ROWS(G$7:G80))),""))</f>
        <v/>
      </c>
      <c r="H80" s="162" t="str">
        <f t="array" ref="H80">IF(LEN(TRIM($F$3))=0,"",IFERROR(INDEX('26.6'!I$4:I$1024,SMALL(IF(ISNUMBER(SEARCH(TRIM($F$3),'26.6'!$B$4:$B$1024)),ROW('26.6'!$B$4:$B$1024)-ROW('26.6'!$B$4)+1),ROWS(H$7:H80))),""))</f>
        <v/>
      </c>
      <c r="I80" s="118" t="str">
        <f t="array" ref="I80">IF(LEN(TRIM($F$3))=0,"",IFERROR(INDEX('26.6'!J$4:J$1024,SMALL(IF(ISNUMBER(SEARCH(TRIM($F$3),'26.6'!$B$4:$B$1024)),ROW('26.6'!$B$4:$B$1024)-ROW('26.6'!$B$4)+1),ROWS(I$7:I80))),""))</f>
        <v/>
      </c>
    </row>
    <row r="81" spans="2:9" ht="22.5" customHeight="1" x14ac:dyDescent="0.3">
      <c r="B81" s="121" t="str">
        <f>IF(OR(C81="",C81="검색 결과가 없습니다."),"",ROWS($B$7:B81))</f>
        <v/>
      </c>
      <c r="C81" s="162" t="str">
        <f t="array" ref="C81">IF(LEN(TRIM($F$3))=0,"",IFERROR(INDEX('26.6'!D$4:D$1024,SMALL(IF(ISNUMBER(SEARCH(TRIM($F$3),'26.6'!$B$4:$B$1024)),ROW('26.6'!$B$4:$B$1024)-ROW('26.6'!$B$4)+1),ROWS(C$7:C81))),""))</f>
        <v/>
      </c>
      <c r="D81" s="162" t="str">
        <f t="array" ref="D81">IF(LEN(TRIM($F$3))=0,"",IFERROR(INDEX('26.6'!E$4:E$1024,SMALL(IF(ISNUMBER(SEARCH(TRIM($F$3),'26.6'!$B$4:$B$1024)),ROW('26.6'!$B$4:$B$1024)-ROW('26.6'!$B$4)+1),ROWS(D$7:D81))),""))</f>
        <v/>
      </c>
      <c r="E81" s="162" t="str">
        <f t="array" ref="E81">IF(LEN(TRIM($F$3))=0,"",IFERROR(INDEX('26.6'!F$4:F$1024,SMALL(IF(ISNUMBER(SEARCH(TRIM($F$3),'26.6'!$B$4:$B$1024)),ROW('26.6'!$B$4:$B$1024)-ROW('26.6'!$B$4)+1),ROWS(E$7:E81))),""))</f>
        <v/>
      </c>
      <c r="F81" s="213" t="str">
        <f t="array" ref="F81">IF(LEN(TRIM($F$3))=0,"",IFERROR(INDEX('26.6'!G$4:G$1024,SMALL(IF(ISNUMBER(SEARCH(TRIM($F$3),'26.6'!$B$4:$B$1024)),ROW('26.6'!$B$4:$B$1024)-ROW('26.6'!$B$4)+1),ROWS(F$7:F81))),""))</f>
        <v/>
      </c>
      <c r="G81" s="162" t="str">
        <f t="array" ref="G81">IF(LEN(TRIM($F$3))=0,"",IFERROR(INDEX('26.6'!H$4:H$1024,SMALL(IF(ISNUMBER(SEARCH(TRIM($F$3),'26.6'!$B$4:$B$1024)),ROW('26.6'!$B$4:$B$1024)-ROW('26.6'!$B$4)+1),ROWS(G$7:G81))),""))</f>
        <v/>
      </c>
      <c r="H81" s="162" t="str">
        <f t="array" ref="H81">IF(LEN(TRIM($F$3))=0,"",IFERROR(INDEX('26.6'!I$4:I$1024,SMALL(IF(ISNUMBER(SEARCH(TRIM($F$3),'26.6'!$B$4:$B$1024)),ROW('26.6'!$B$4:$B$1024)-ROW('26.6'!$B$4)+1),ROWS(H$7:H81))),""))</f>
        <v/>
      </c>
      <c r="I81" s="118" t="str">
        <f t="array" ref="I81">IF(LEN(TRIM($F$3))=0,"",IFERROR(INDEX('26.6'!J$4:J$1024,SMALL(IF(ISNUMBER(SEARCH(TRIM($F$3),'26.6'!$B$4:$B$1024)),ROW('26.6'!$B$4:$B$1024)-ROW('26.6'!$B$4)+1),ROWS(I$7:I81))),""))</f>
        <v/>
      </c>
    </row>
    <row r="82" spans="2:9" ht="22.5" customHeight="1" x14ac:dyDescent="0.3">
      <c r="B82" s="121" t="str">
        <f>IF(OR(C82="",C82="검색 결과가 없습니다."),"",ROWS($B$7:B82))</f>
        <v/>
      </c>
      <c r="C82" s="162" t="str">
        <f t="array" ref="C82">IF(LEN(TRIM($F$3))=0,"",IFERROR(INDEX('26.6'!D$4:D$1024,SMALL(IF(ISNUMBER(SEARCH(TRIM($F$3),'26.6'!$B$4:$B$1024)),ROW('26.6'!$B$4:$B$1024)-ROW('26.6'!$B$4)+1),ROWS(C$7:C82))),""))</f>
        <v/>
      </c>
      <c r="D82" s="162" t="str">
        <f t="array" ref="D82">IF(LEN(TRIM($F$3))=0,"",IFERROR(INDEX('26.6'!E$4:E$1024,SMALL(IF(ISNUMBER(SEARCH(TRIM($F$3),'26.6'!$B$4:$B$1024)),ROW('26.6'!$B$4:$B$1024)-ROW('26.6'!$B$4)+1),ROWS(D$7:D82))),""))</f>
        <v/>
      </c>
      <c r="E82" s="162" t="str">
        <f t="array" ref="E82">IF(LEN(TRIM($F$3))=0,"",IFERROR(INDEX('26.6'!F$4:F$1024,SMALL(IF(ISNUMBER(SEARCH(TRIM($F$3),'26.6'!$B$4:$B$1024)),ROW('26.6'!$B$4:$B$1024)-ROW('26.6'!$B$4)+1),ROWS(E$7:E82))),""))</f>
        <v/>
      </c>
      <c r="F82" s="213" t="str">
        <f t="array" ref="F82">IF(LEN(TRIM($F$3))=0,"",IFERROR(INDEX('26.6'!G$4:G$1024,SMALL(IF(ISNUMBER(SEARCH(TRIM($F$3),'26.6'!$B$4:$B$1024)),ROW('26.6'!$B$4:$B$1024)-ROW('26.6'!$B$4)+1),ROWS(F$7:F82))),""))</f>
        <v/>
      </c>
      <c r="G82" s="162" t="str">
        <f t="array" ref="G82">IF(LEN(TRIM($F$3))=0,"",IFERROR(INDEX('26.6'!H$4:H$1024,SMALL(IF(ISNUMBER(SEARCH(TRIM($F$3),'26.6'!$B$4:$B$1024)),ROW('26.6'!$B$4:$B$1024)-ROW('26.6'!$B$4)+1),ROWS(G$7:G82))),""))</f>
        <v/>
      </c>
      <c r="H82" s="162" t="str">
        <f t="array" ref="H82">IF(LEN(TRIM($F$3))=0,"",IFERROR(INDEX('26.6'!I$4:I$1024,SMALL(IF(ISNUMBER(SEARCH(TRIM($F$3),'26.6'!$B$4:$B$1024)),ROW('26.6'!$B$4:$B$1024)-ROW('26.6'!$B$4)+1),ROWS(H$7:H82))),""))</f>
        <v/>
      </c>
      <c r="I82" s="118" t="str">
        <f t="array" ref="I82">IF(LEN(TRIM($F$3))=0,"",IFERROR(INDEX('26.6'!J$4:J$1024,SMALL(IF(ISNUMBER(SEARCH(TRIM($F$3),'26.6'!$B$4:$B$1024)),ROW('26.6'!$B$4:$B$1024)-ROW('26.6'!$B$4)+1),ROWS(I$7:I82))),""))</f>
        <v/>
      </c>
    </row>
    <row r="83" spans="2:9" ht="22.5" customHeight="1" x14ac:dyDescent="0.3">
      <c r="B83" s="121" t="str">
        <f>IF(OR(C83="",C83="검색 결과가 없습니다."),"",ROWS($B$7:B83))</f>
        <v/>
      </c>
      <c r="C83" s="162" t="str">
        <f t="array" ref="C83">IF(LEN(TRIM($F$3))=0,"",IFERROR(INDEX('26.6'!D$4:D$1024,SMALL(IF(ISNUMBER(SEARCH(TRIM($F$3),'26.6'!$B$4:$B$1024)),ROW('26.6'!$B$4:$B$1024)-ROW('26.6'!$B$4)+1),ROWS(C$7:C83))),""))</f>
        <v/>
      </c>
      <c r="D83" s="162" t="str">
        <f t="array" ref="D83">IF(LEN(TRIM($F$3))=0,"",IFERROR(INDEX('26.6'!E$4:E$1024,SMALL(IF(ISNUMBER(SEARCH(TRIM($F$3),'26.6'!$B$4:$B$1024)),ROW('26.6'!$B$4:$B$1024)-ROW('26.6'!$B$4)+1),ROWS(D$7:D83))),""))</f>
        <v/>
      </c>
      <c r="E83" s="162" t="str">
        <f t="array" ref="E83">IF(LEN(TRIM($F$3))=0,"",IFERROR(INDEX('26.6'!F$4:F$1024,SMALL(IF(ISNUMBER(SEARCH(TRIM($F$3),'26.6'!$B$4:$B$1024)),ROW('26.6'!$B$4:$B$1024)-ROW('26.6'!$B$4)+1),ROWS(E$7:E83))),""))</f>
        <v/>
      </c>
      <c r="F83" s="213" t="str">
        <f t="array" ref="F83">IF(LEN(TRIM($F$3))=0,"",IFERROR(INDEX('26.6'!G$4:G$1024,SMALL(IF(ISNUMBER(SEARCH(TRIM($F$3),'26.6'!$B$4:$B$1024)),ROW('26.6'!$B$4:$B$1024)-ROW('26.6'!$B$4)+1),ROWS(F$7:F83))),""))</f>
        <v/>
      </c>
      <c r="G83" s="162" t="str">
        <f t="array" ref="G83">IF(LEN(TRIM($F$3))=0,"",IFERROR(INDEX('26.6'!H$4:H$1024,SMALL(IF(ISNUMBER(SEARCH(TRIM($F$3),'26.6'!$B$4:$B$1024)),ROW('26.6'!$B$4:$B$1024)-ROW('26.6'!$B$4)+1),ROWS(G$7:G83))),""))</f>
        <v/>
      </c>
      <c r="H83" s="162" t="str">
        <f t="array" ref="H83">IF(LEN(TRIM($F$3))=0,"",IFERROR(INDEX('26.6'!I$4:I$1024,SMALL(IF(ISNUMBER(SEARCH(TRIM($F$3),'26.6'!$B$4:$B$1024)),ROW('26.6'!$B$4:$B$1024)-ROW('26.6'!$B$4)+1),ROWS(H$7:H83))),""))</f>
        <v/>
      </c>
      <c r="I83" s="118" t="str">
        <f t="array" ref="I83">IF(LEN(TRIM($F$3))=0,"",IFERROR(INDEX('26.6'!J$4:J$1024,SMALL(IF(ISNUMBER(SEARCH(TRIM($F$3),'26.6'!$B$4:$B$1024)),ROW('26.6'!$B$4:$B$1024)-ROW('26.6'!$B$4)+1),ROWS(I$7:I83))),""))</f>
        <v/>
      </c>
    </row>
    <row r="84" spans="2:9" ht="22.5" customHeight="1" x14ac:dyDescent="0.3">
      <c r="B84" s="121" t="str">
        <f>IF(OR(C84="",C84="검색 결과가 없습니다."),"",ROWS($B$7:B84))</f>
        <v/>
      </c>
      <c r="C84" s="162" t="str">
        <f t="array" ref="C84">IF(LEN(TRIM($F$3))=0,"",IFERROR(INDEX('26.6'!D$4:D$1024,SMALL(IF(ISNUMBER(SEARCH(TRIM($F$3),'26.6'!$B$4:$B$1024)),ROW('26.6'!$B$4:$B$1024)-ROW('26.6'!$B$4)+1),ROWS(C$7:C84))),""))</f>
        <v/>
      </c>
      <c r="D84" s="162" t="str">
        <f t="array" ref="D84">IF(LEN(TRIM($F$3))=0,"",IFERROR(INDEX('26.6'!E$4:E$1024,SMALL(IF(ISNUMBER(SEARCH(TRIM($F$3),'26.6'!$B$4:$B$1024)),ROW('26.6'!$B$4:$B$1024)-ROW('26.6'!$B$4)+1),ROWS(D$7:D84))),""))</f>
        <v/>
      </c>
      <c r="E84" s="162" t="str">
        <f t="array" ref="E84">IF(LEN(TRIM($F$3))=0,"",IFERROR(INDEX('26.6'!F$4:F$1024,SMALL(IF(ISNUMBER(SEARCH(TRIM($F$3),'26.6'!$B$4:$B$1024)),ROW('26.6'!$B$4:$B$1024)-ROW('26.6'!$B$4)+1),ROWS(E$7:E84))),""))</f>
        <v/>
      </c>
      <c r="F84" s="213" t="str">
        <f t="array" ref="F84">IF(LEN(TRIM($F$3))=0,"",IFERROR(INDEX('26.6'!G$4:G$1024,SMALL(IF(ISNUMBER(SEARCH(TRIM($F$3),'26.6'!$B$4:$B$1024)),ROW('26.6'!$B$4:$B$1024)-ROW('26.6'!$B$4)+1),ROWS(F$7:F84))),""))</f>
        <v/>
      </c>
      <c r="G84" s="162" t="str">
        <f t="array" ref="G84">IF(LEN(TRIM($F$3))=0,"",IFERROR(INDEX('26.6'!H$4:H$1024,SMALL(IF(ISNUMBER(SEARCH(TRIM($F$3),'26.6'!$B$4:$B$1024)),ROW('26.6'!$B$4:$B$1024)-ROW('26.6'!$B$4)+1),ROWS(G$7:G84))),""))</f>
        <v/>
      </c>
      <c r="H84" s="162" t="str">
        <f t="array" ref="H84">IF(LEN(TRIM($F$3))=0,"",IFERROR(INDEX('26.6'!I$4:I$1024,SMALL(IF(ISNUMBER(SEARCH(TRIM($F$3),'26.6'!$B$4:$B$1024)),ROW('26.6'!$B$4:$B$1024)-ROW('26.6'!$B$4)+1),ROWS(H$7:H84))),""))</f>
        <v/>
      </c>
      <c r="I84" s="118" t="str">
        <f t="array" ref="I84">IF(LEN(TRIM($F$3))=0,"",IFERROR(INDEX('26.6'!J$4:J$1024,SMALL(IF(ISNUMBER(SEARCH(TRIM($F$3),'26.6'!$B$4:$B$1024)),ROW('26.6'!$B$4:$B$1024)-ROW('26.6'!$B$4)+1),ROWS(I$7:I84))),""))</f>
        <v/>
      </c>
    </row>
    <row r="85" spans="2:9" ht="22.5" customHeight="1" x14ac:dyDescent="0.3">
      <c r="B85" s="121" t="str">
        <f>IF(OR(C85="",C85="검색 결과가 없습니다."),"",ROWS($B$7:B85))</f>
        <v/>
      </c>
      <c r="C85" s="162" t="str">
        <f t="array" ref="C85">IF(LEN(TRIM($F$3))=0,"",IFERROR(INDEX('26.6'!D$4:D$1024,SMALL(IF(ISNUMBER(SEARCH(TRIM($F$3),'26.6'!$B$4:$B$1024)),ROW('26.6'!$B$4:$B$1024)-ROW('26.6'!$B$4)+1),ROWS(C$7:C85))),""))</f>
        <v/>
      </c>
      <c r="D85" s="162" t="str">
        <f t="array" ref="D85">IF(LEN(TRIM($F$3))=0,"",IFERROR(INDEX('26.6'!E$4:E$1024,SMALL(IF(ISNUMBER(SEARCH(TRIM($F$3),'26.6'!$B$4:$B$1024)),ROW('26.6'!$B$4:$B$1024)-ROW('26.6'!$B$4)+1),ROWS(D$7:D85))),""))</f>
        <v/>
      </c>
      <c r="E85" s="162" t="str">
        <f t="array" ref="E85">IF(LEN(TRIM($F$3))=0,"",IFERROR(INDEX('26.6'!F$4:F$1024,SMALL(IF(ISNUMBER(SEARCH(TRIM($F$3),'26.6'!$B$4:$B$1024)),ROW('26.6'!$B$4:$B$1024)-ROW('26.6'!$B$4)+1),ROWS(E$7:E85))),""))</f>
        <v/>
      </c>
      <c r="F85" s="213" t="str">
        <f t="array" ref="F85">IF(LEN(TRIM($F$3))=0,"",IFERROR(INDEX('26.6'!G$4:G$1024,SMALL(IF(ISNUMBER(SEARCH(TRIM($F$3),'26.6'!$B$4:$B$1024)),ROW('26.6'!$B$4:$B$1024)-ROW('26.6'!$B$4)+1),ROWS(F$7:F85))),""))</f>
        <v/>
      </c>
      <c r="G85" s="162" t="str">
        <f t="array" ref="G85">IF(LEN(TRIM($F$3))=0,"",IFERROR(INDEX('26.6'!H$4:H$1024,SMALL(IF(ISNUMBER(SEARCH(TRIM($F$3),'26.6'!$B$4:$B$1024)),ROW('26.6'!$B$4:$B$1024)-ROW('26.6'!$B$4)+1),ROWS(G$7:G85))),""))</f>
        <v/>
      </c>
      <c r="H85" s="162" t="str">
        <f t="array" ref="H85">IF(LEN(TRIM($F$3))=0,"",IFERROR(INDEX('26.6'!I$4:I$1024,SMALL(IF(ISNUMBER(SEARCH(TRIM($F$3),'26.6'!$B$4:$B$1024)),ROW('26.6'!$B$4:$B$1024)-ROW('26.6'!$B$4)+1),ROWS(H$7:H85))),""))</f>
        <v/>
      </c>
      <c r="I85" s="118" t="str">
        <f t="array" ref="I85">IF(LEN(TRIM($F$3))=0,"",IFERROR(INDEX('26.6'!J$4:J$1024,SMALL(IF(ISNUMBER(SEARCH(TRIM($F$3),'26.6'!$B$4:$B$1024)),ROW('26.6'!$B$4:$B$1024)-ROW('26.6'!$B$4)+1),ROWS(I$7:I85))),""))</f>
        <v/>
      </c>
    </row>
    <row r="86" spans="2:9" ht="22.5" customHeight="1" x14ac:dyDescent="0.3">
      <c r="B86" s="121" t="str">
        <f>IF(OR(C86="",C86="검색 결과가 없습니다."),"",ROWS($B$7:B86))</f>
        <v/>
      </c>
      <c r="C86" s="162" t="str">
        <f t="array" ref="C86">IF(LEN(TRIM($F$3))=0,"",IFERROR(INDEX('26.6'!D$4:D$1024,SMALL(IF(ISNUMBER(SEARCH(TRIM($F$3),'26.6'!$B$4:$B$1024)),ROW('26.6'!$B$4:$B$1024)-ROW('26.6'!$B$4)+1),ROWS(C$7:C86))),""))</f>
        <v/>
      </c>
      <c r="D86" s="162" t="str">
        <f t="array" ref="D86">IF(LEN(TRIM($F$3))=0,"",IFERROR(INDEX('26.6'!E$4:E$1024,SMALL(IF(ISNUMBER(SEARCH(TRIM($F$3),'26.6'!$B$4:$B$1024)),ROW('26.6'!$B$4:$B$1024)-ROW('26.6'!$B$4)+1),ROWS(D$7:D86))),""))</f>
        <v/>
      </c>
      <c r="E86" s="162" t="str">
        <f t="array" ref="E86">IF(LEN(TRIM($F$3))=0,"",IFERROR(INDEX('26.6'!F$4:F$1024,SMALL(IF(ISNUMBER(SEARCH(TRIM($F$3),'26.6'!$B$4:$B$1024)),ROW('26.6'!$B$4:$B$1024)-ROW('26.6'!$B$4)+1),ROWS(E$7:E86))),""))</f>
        <v/>
      </c>
      <c r="F86" s="213" t="str">
        <f t="array" ref="F86">IF(LEN(TRIM($F$3))=0,"",IFERROR(INDEX('26.6'!G$4:G$1024,SMALL(IF(ISNUMBER(SEARCH(TRIM($F$3),'26.6'!$B$4:$B$1024)),ROW('26.6'!$B$4:$B$1024)-ROW('26.6'!$B$4)+1),ROWS(F$7:F86))),""))</f>
        <v/>
      </c>
      <c r="G86" s="162" t="str">
        <f t="array" ref="G86">IF(LEN(TRIM($F$3))=0,"",IFERROR(INDEX('26.6'!H$4:H$1024,SMALL(IF(ISNUMBER(SEARCH(TRIM($F$3),'26.6'!$B$4:$B$1024)),ROW('26.6'!$B$4:$B$1024)-ROW('26.6'!$B$4)+1),ROWS(G$7:G86))),""))</f>
        <v/>
      </c>
      <c r="H86" s="162" t="str">
        <f t="array" ref="H86">IF(LEN(TRIM($F$3))=0,"",IFERROR(INDEX('26.6'!I$4:I$1024,SMALL(IF(ISNUMBER(SEARCH(TRIM($F$3),'26.6'!$B$4:$B$1024)),ROW('26.6'!$B$4:$B$1024)-ROW('26.6'!$B$4)+1),ROWS(H$7:H86))),""))</f>
        <v/>
      </c>
      <c r="I86" s="118" t="str">
        <f t="array" ref="I86">IF(LEN(TRIM($F$3))=0,"",IFERROR(INDEX('26.6'!J$4:J$1024,SMALL(IF(ISNUMBER(SEARCH(TRIM($F$3),'26.6'!$B$4:$B$1024)),ROW('26.6'!$B$4:$B$1024)-ROW('26.6'!$B$4)+1),ROWS(I$7:I86))),""))</f>
        <v/>
      </c>
    </row>
    <row r="87" spans="2:9" ht="22.5" customHeight="1" x14ac:dyDescent="0.3">
      <c r="B87" s="121" t="str">
        <f>IF(OR(C87="",C87="검색 결과가 없습니다."),"",ROWS($B$7:B87))</f>
        <v/>
      </c>
      <c r="C87" s="162" t="str">
        <f t="array" ref="C87">IF(LEN(TRIM($F$3))=0,"",IFERROR(INDEX('26.6'!D$4:D$1024,SMALL(IF(ISNUMBER(SEARCH(TRIM($F$3),'26.6'!$B$4:$B$1024)),ROW('26.6'!$B$4:$B$1024)-ROW('26.6'!$B$4)+1),ROWS(C$7:C87))),""))</f>
        <v/>
      </c>
      <c r="D87" s="162" t="str">
        <f t="array" ref="D87">IF(LEN(TRIM($F$3))=0,"",IFERROR(INDEX('26.6'!E$4:E$1024,SMALL(IF(ISNUMBER(SEARCH(TRIM($F$3),'26.6'!$B$4:$B$1024)),ROW('26.6'!$B$4:$B$1024)-ROW('26.6'!$B$4)+1),ROWS(D$7:D87))),""))</f>
        <v/>
      </c>
      <c r="E87" s="162" t="str">
        <f t="array" ref="E87">IF(LEN(TRIM($F$3))=0,"",IFERROR(INDEX('26.6'!F$4:F$1024,SMALL(IF(ISNUMBER(SEARCH(TRIM($F$3),'26.6'!$B$4:$B$1024)),ROW('26.6'!$B$4:$B$1024)-ROW('26.6'!$B$4)+1),ROWS(E$7:E87))),""))</f>
        <v/>
      </c>
      <c r="F87" s="213" t="str">
        <f t="array" ref="F87">IF(LEN(TRIM($F$3))=0,"",IFERROR(INDEX('26.6'!G$4:G$1024,SMALL(IF(ISNUMBER(SEARCH(TRIM($F$3),'26.6'!$B$4:$B$1024)),ROW('26.6'!$B$4:$B$1024)-ROW('26.6'!$B$4)+1),ROWS(F$7:F87))),""))</f>
        <v/>
      </c>
      <c r="G87" s="162" t="str">
        <f t="array" ref="G87">IF(LEN(TRIM($F$3))=0,"",IFERROR(INDEX('26.6'!H$4:H$1024,SMALL(IF(ISNUMBER(SEARCH(TRIM($F$3),'26.6'!$B$4:$B$1024)),ROW('26.6'!$B$4:$B$1024)-ROW('26.6'!$B$4)+1),ROWS(G$7:G87))),""))</f>
        <v/>
      </c>
      <c r="H87" s="162" t="str">
        <f t="array" ref="H87">IF(LEN(TRIM($F$3))=0,"",IFERROR(INDEX('26.6'!I$4:I$1024,SMALL(IF(ISNUMBER(SEARCH(TRIM($F$3),'26.6'!$B$4:$B$1024)),ROW('26.6'!$B$4:$B$1024)-ROW('26.6'!$B$4)+1),ROWS(H$7:H87))),""))</f>
        <v/>
      </c>
      <c r="I87" s="118" t="str">
        <f t="array" ref="I87">IF(LEN(TRIM($F$3))=0,"",IFERROR(INDEX('26.6'!J$4:J$1024,SMALL(IF(ISNUMBER(SEARCH(TRIM($F$3),'26.6'!$B$4:$B$1024)),ROW('26.6'!$B$4:$B$1024)-ROW('26.6'!$B$4)+1),ROWS(I$7:I87))),""))</f>
        <v/>
      </c>
    </row>
    <row r="88" spans="2:9" ht="22.5" customHeight="1" x14ac:dyDescent="0.3">
      <c r="B88" s="121" t="str">
        <f>IF(OR(C88="",C88="검색 결과가 없습니다."),"",ROWS($B$7:B88))</f>
        <v/>
      </c>
      <c r="C88" s="162" t="str">
        <f t="array" ref="C88">IF(LEN(TRIM($F$3))=0,"",IFERROR(INDEX('26.6'!D$4:D$1024,SMALL(IF(ISNUMBER(SEARCH(TRIM($F$3),'26.6'!$B$4:$B$1024)),ROW('26.6'!$B$4:$B$1024)-ROW('26.6'!$B$4)+1),ROWS(C$7:C88))),""))</f>
        <v/>
      </c>
      <c r="D88" s="162" t="str">
        <f t="array" ref="D88">IF(LEN(TRIM($F$3))=0,"",IFERROR(INDEX('26.6'!E$4:E$1024,SMALL(IF(ISNUMBER(SEARCH(TRIM($F$3),'26.6'!$B$4:$B$1024)),ROW('26.6'!$B$4:$B$1024)-ROW('26.6'!$B$4)+1),ROWS(D$7:D88))),""))</f>
        <v/>
      </c>
      <c r="E88" s="162" t="str">
        <f t="array" ref="E88">IF(LEN(TRIM($F$3))=0,"",IFERROR(INDEX('26.6'!F$4:F$1024,SMALL(IF(ISNUMBER(SEARCH(TRIM($F$3),'26.6'!$B$4:$B$1024)),ROW('26.6'!$B$4:$B$1024)-ROW('26.6'!$B$4)+1),ROWS(E$7:E88))),""))</f>
        <v/>
      </c>
      <c r="F88" s="213" t="str">
        <f t="array" ref="F88">IF(LEN(TRIM($F$3))=0,"",IFERROR(INDEX('26.6'!G$4:G$1024,SMALL(IF(ISNUMBER(SEARCH(TRIM($F$3),'26.6'!$B$4:$B$1024)),ROW('26.6'!$B$4:$B$1024)-ROW('26.6'!$B$4)+1),ROWS(F$7:F88))),""))</f>
        <v/>
      </c>
      <c r="G88" s="162" t="str">
        <f t="array" ref="G88">IF(LEN(TRIM($F$3))=0,"",IFERROR(INDEX('26.6'!H$4:H$1024,SMALL(IF(ISNUMBER(SEARCH(TRIM($F$3),'26.6'!$B$4:$B$1024)),ROW('26.6'!$B$4:$B$1024)-ROW('26.6'!$B$4)+1),ROWS(G$7:G88))),""))</f>
        <v/>
      </c>
      <c r="H88" s="162" t="str">
        <f t="array" ref="H88">IF(LEN(TRIM($F$3))=0,"",IFERROR(INDEX('26.6'!I$4:I$1024,SMALL(IF(ISNUMBER(SEARCH(TRIM($F$3),'26.6'!$B$4:$B$1024)),ROW('26.6'!$B$4:$B$1024)-ROW('26.6'!$B$4)+1),ROWS(H$7:H88))),""))</f>
        <v/>
      </c>
      <c r="I88" s="118" t="str">
        <f t="array" ref="I88">IF(LEN(TRIM($F$3))=0,"",IFERROR(INDEX('26.6'!J$4:J$1024,SMALL(IF(ISNUMBER(SEARCH(TRIM($F$3),'26.6'!$B$4:$B$1024)),ROW('26.6'!$B$4:$B$1024)-ROW('26.6'!$B$4)+1),ROWS(I$7:I88))),""))</f>
        <v/>
      </c>
    </row>
    <row r="89" spans="2:9" ht="22.5" customHeight="1" x14ac:dyDescent="0.3">
      <c r="B89" s="121" t="str">
        <f>IF(OR(C89="",C89="검색 결과가 없습니다."),"",ROWS($B$7:B89))</f>
        <v/>
      </c>
      <c r="C89" s="162" t="str">
        <f t="array" ref="C89">IF(LEN(TRIM($F$3))=0,"",IFERROR(INDEX('26.6'!D$4:D$1024,SMALL(IF(ISNUMBER(SEARCH(TRIM($F$3),'26.6'!$B$4:$B$1024)),ROW('26.6'!$B$4:$B$1024)-ROW('26.6'!$B$4)+1),ROWS(C$7:C89))),""))</f>
        <v/>
      </c>
      <c r="D89" s="162" t="str">
        <f t="array" ref="D89">IF(LEN(TRIM($F$3))=0,"",IFERROR(INDEX('26.6'!E$4:E$1024,SMALL(IF(ISNUMBER(SEARCH(TRIM($F$3),'26.6'!$B$4:$B$1024)),ROW('26.6'!$B$4:$B$1024)-ROW('26.6'!$B$4)+1),ROWS(D$7:D89))),""))</f>
        <v/>
      </c>
      <c r="E89" s="162" t="str">
        <f t="array" ref="E89">IF(LEN(TRIM($F$3))=0,"",IFERROR(INDEX('26.6'!F$4:F$1024,SMALL(IF(ISNUMBER(SEARCH(TRIM($F$3),'26.6'!$B$4:$B$1024)),ROW('26.6'!$B$4:$B$1024)-ROW('26.6'!$B$4)+1),ROWS(E$7:E89))),""))</f>
        <v/>
      </c>
      <c r="F89" s="213" t="str">
        <f t="array" ref="F89">IF(LEN(TRIM($F$3))=0,"",IFERROR(INDEX('26.6'!G$4:G$1024,SMALL(IF(ISNUMBER(SEARCH(TRIM($F$3),'26.6'!$B$4:$B$1024)),ROW('26.6'!$B$4:$B$1024)-ROW('26.6'!$B$4)+1),ROWS(F$7:F89))),""))</f>
        <v/>
      </c>
      <c r="G89" s="162" t="str">
        <f t="array" ref="G89">IF(LEN(TRIM($F$3))=0,"",IFERROR(INDEX('26.6'!H$4:H$1024,SMALL(IF(ISNUMBER(SEARCH(TRIM($F$3),'26.6'!$B$4:$B$1024)),ROW('26.6'!$B$4:$B$1024)-ROW('26.6'!$B$4)+1),ROWS(G$7:G89))),""))</f>
        <v/>
      </c>
      <c r="H89" s="162" t="str">
        <f t="array" ref="H89">IF(LEN(TRIM($F$3))=0,"",IFERROR(INDEX('26.6'!I$4:I$1024,SMALL(IF(ISNUMBER(SEARCH(TRIM($F$3),'26.6'!$B$4:$B$1024)),ROW('26.6'!$B$4:$B$1024)-ROW('26.6'!$B$4)+1),ROWS(H$7:H89))),""))</f>
        <v/>
      </c>
      <c r="I89" s="118" t="str">
        <f t="array" ref="I89">IF(LEN(TRIM($F$3))=0,"",IFERROR(INDEX('26.6'!J$4:J$1024,SMALL(IF(ISNUMBER(SEARCH(TRIM($F$3),'26.6'!$B$4:$B$1024)),ROW('26.6'!$B$4:$B$1024)-ROW('26.6'!$B$4)+1),ROWS(I$7:I89))),""))</f>
        <v/>
      </c>
    </row>
    <row r="90" spans="2:9" ht="22.5" customHeight="1" x14ac:dyDescent="0.3">
      <c r="B90" s="121" t="str">
        <f>IF(OR(C90="",C90="검색 결과가 없습니다."),"",ROWS($B$7:B90))</f>
        <v/>
      </c>
      <c r="C90" s="162" t="str">
        <f t="array" ref="C90">IF(LEN(TRIM($F$3))=0,"",IFERROR(INDEX('26.6'!D$4:D$1024,SMALL(IF(ISNUMBER(SEARCH(TRIM($F$3),'26.6'!$B$4:$B$1024)),ROW('26.6'!$B$4:$B$1024)-ROW('26.6'!$B$4)+1),ROWS(C$7:C90))),""))</f>
        <v/>
      </c>
      <c r="D90" s="162" t="str">
        <f t="array" ref="D90">IF(LEN(TRIM($F$3))=0,"",IFERROR(INDEX('26.6'!E$4:E$1024,SMALL(IF(ISNUMBER(SEARCH(TRIM($F$3),'26.6'!$B$4:$B$1024)),ROW('26.6'!$B$4:$B$1024)-ROW('26.6'!$B$4)+1),ROWS(D$7:D90))),""))</f>
        <v/>
      </c>
      <c r="E90" s="162" t="str">
        <f t="array" ref="E90">IF(LEN(TRIM($F$3))=0,"",IFERROR(INDEX('26.6'!F$4:F$1024,SMALL(IF(ISNUMBER(SEARCH(TRIM($F$3),'26.6'!$B$4:$B$1024)),ROW('26.6'!$B$4:$B$1024)-ROW('26.6'!$B$4)+1),ROWS(E$7:E90))),""))</f>
        <v/>
      </c>
      <c r="F90" s="213" t="str">
        <f t="array" ref="F90">IF(LEN(TRIM($F$3))=0,"",IFERROR(INDEX('26.6'!G$4:G$1024,SMALL(IF(ISNUMBER(SEARCH(TRIM($F$3),'26.6'!$B$4:$B$1024)),ROW('26.6'!$B$4:$B$1024)-ROW('26.6'!$B$4)+1),ROWS(F$7:F90))),""))</f>
        <v/>
      </c>
      <c r="G90" s="162" t="str">
        <f t="array" ref="G90">IF(LEN(TRIM($F$3))=0,"",IFERROR(INDEX('26.6'!H$4:H$1024,SMALL(IF(ISNUMBER(SEARCH(TRIM($F$3),'26.6'!$B$4:$B$1024)),ROW('26.6'!$B$4:$B$1024)-ROW('26.6'!$B$4)+1),ROWS(G$7:G90))),""))</f>
        <v/>
      </c>
      <c r="H90" s="162" t="str">
        <f t="array" ref="H90">IF(LEN(TRIM($F$3))=0,"",IFERROR(INDEX('26.6'!I$4:I$1024,SMALL(IF(ISNUMBER(SEARCH(TRIM($F$3),'26.6'!$B$4:$B$1024)),ROW('26.6'!$B$4:$B$1024)-ROW('26.6'!$B$4)+1),ROWS(H$7:H90))),""))</f>
        <v/>
      </c>
      <c r="I90" s="118" t="str">
        <f t="array" ref="I90">IF(LEN(TRIM($F$3))=0,"",IFERROR(INDEX('26.6'!J$4:J$1024,SMALL(IF(ISNUMBER(SEARCH(TRIM($F$3),'26.6'!$B$4:$B$1024)),ROW('26.6'!$B$4:$B$1024)-ROW('26.6'!$B$4)+1),ROWS(I$7:I90))),""))</f>
        <v/>
      </c>
    </row>
    <row r="91" spans="2:9" ht="22.5" customHeight="1" x14ac:dyDescent="0.3">
      <c r="B91" s="121" t="str">
        <f>IF(OR(C91="",C91="검색 결과가 없습니다."),"",ROWS($B$7:B91))</f>
        <v/>
      </c>
      <c r="C91" s="162" t="str">
        <f t="array" ref="C91">IF(LEN(TRIM($F$3))=0,"",IFERROR(INDEX('26.6'!D$4:D$1024,SMALL(IF(ISNUMBER(SEARCH(TRIM($F$3),'26.6'!$B$4:$B$1024)),ROW('26.6'!$B$4:$B$1024)-ROW('26.6'!$B$4)+1),ROWS(C$7:C91))),""))</f>
        <v/>
      </c>
      <c r="D91" s="162" t="str">
        <f t="array" ref="D91">IF(LEN(TRIM($F$3))=0,"",IFERROR(INDEX('26.6'!E$4:E$1024,SMALL(IF(ISNUMBER(SEARCH(TRIM($F$3),'26.6'!$B$4:$B$1024)),ROW('26.6'!$B$4:$B$1024)-ROW('26.6'!$B$4)+1),ROWS(D$7:D91))),""))</f>
        <v/>
      </c>
      <c r="E91" s="162" t="str">
        <f t="array" ref="E91">IF(LEN(TRIM($F$3))=0,"",IFERROR(INDEX('26.6'!F$4:F$1024,SMALL(IF(ISNUMBER(SEARCH(TRIM($F$3),'26.6'!$B$4:$B$1024)),ROW('26.6'!$B$4:$B$1024)-ROW('26.6'!$B$4)+1),ROWS(E$7:E91))),""))</f>
        <v/>
      </c>
      <c r="F91" s="213" t="str">
        <f t="array" ref="F91">IF(LEN(TRIM($F$3))=0,"",IFERROR(INDEX('26.6'!G$4:G$1024,SMALL(IF(ISNUMBER(SEARCH(TRIM($F$3),'26.6'!$B$4:$B$1024)),ROW('26.6'!$B$4:$B$1024)-ROW('26.6'!$B$4)+1),ROWS(F$7:F91))),""))</f>
        <v/>
      </c>
      <c r="G91" s="162" t="str">
        <f t="array" ref="G91">IF(LEN(TRIM($F$3))=0,"",IFERROR(INDEX('26.6'!H$4:H$1024,SMALL(IF(ISNUMBER(SEARCH(TRIM($F$3),'26.6'!$B$4:$B$1024)),ROW('26.6'!$B$4:$B$1024)-ROW('26.6'!$B$4)+1),ROWS(G$7:G91))),""))</f>
        <v/>
      </c>
      <c r="H91" s="162" t="str">
        <f t="array" ref="H91">IF(LEN(TRIM($F$3))=0,"",IFERROR(INDEX('26.6'!I$4:I$1024,SMALL(IF(ISNUMBER(SEARCH(TRIM($F$3),'26.6'!$B$4:$B$1024)),ROW('26.6'!$B$4:$B$1024)-ROW('26.6'!$B$4)+1),ROWS(H$7:H91))),""))</f>
        <v/>
      </c>
      <c r="I91" s="118" t="str">
        <f t="array" ref="I91">IF(LEN(TRIM($F$3))=0,"",IFERROR(INDEX('26.6'!J$4:J$1024,SMALL(IF(ISNUMBER(SEARCH(TRIM($F$3),'26.6'!$B$4:$B$1024)),ROW('26.6'!$B$4:$B$1024)-ROW('26.6'!$B$4)+1),ROWS(I$7:I91))),""))</f>
        <v/>
      </c>
    </row>
    <row r="92" spans="2:9" ht="22.5" customHeight="1" x14ac:dyDescent="0.3">
      <c r="B92" s="121" t="str">
        <f>IF(OR(C92="",C92="검색 결과가 없습니다."),"",ROWS($B$7:B92))</f>
        <v/>
      </c>
      <c r="C92" s="162" t="str">
        <f t="array" ref="C92">IF(LEN(TRIM($F$3))=0,"",IFERROR(INDEX('26.6'!D$4:D$1024,SMALL(IF(ISNUMBER(SEARCH(TRIM($F$3),'26.6'!$B$4:$B$1024)),ROW('26.6'!$B$4:$B$1024)-ROW('26.6'!$B$4)+1),ROWS(C$7:C92))),""))</f>
        <v/>
      </c>
      <c r="D92" s="162" t="str">
        <f t="array" ref="D92">IF(LEN(TRIM($F$3))=0,"",IFERROR(INDEX('26.6'!E$4:E$1024,SMALL(IF(ISNUMBER(SEARCH(TRIM($F$3),'26.6'!$B$4:$B$1024)),ROW('26.6'!$B$4:$B$1024)-ROW('26.6'!$B$4)+1),ROWS(D$7:D92))),""))</f>
        <v/>
      </c>
      <c r="E92" s="162" t="str">
        <f t="array" ref="E92">IF(LEN(TRIM($F$3))=0,"",IFERROR(INDEX('26.6'!F$4:F$1024,SMALL(IF(ISNUMBER(SEARCH(TRIM($F$3),'26.6'!$B$4:$B$1024)),ROW('26.6'!$B$4:$B$1024)-ROW('26.6'!$B$4)+1),ROWS(E$7:E92))),""))</f>
        <v/>
      </c>
      <c r="F92" s="213" t="str">
        <f t="array" ref="F92">IF(LEN(TRIM($F$3))=0,"",IFERROR(INDEX('26.6'!G$4:G$1024,SMALL(IF(ISNUMBER(SEARCH(TRIM($F$3),'26.6'!$B$4:$B$1024)),ROW('26.6'!$B$4:$B$1024)-ROW('26.6'!$B$4)+1),ROWS(F$7:F92))),""))</f>
        <v/>
      </c>
      <c r="G92" s="162" t="str">
        <f t="array" ref="G92">IF(LEN(TRIM($F$3))=0,"",IFERROR(INDEX('26.6'!H$4:H$1024,SMALL(IF(ISNUMBER(SEARCH(TRIM($F$3),'26.6'!$B$4:$B$1024)),ROW('26.6'!$B$4:$B$1024)-ROW('26.6'!$B$4)+1),ROWS(G$7:G92))),""))</f>
        <v/>
      </c>
      <c r="H92" s="162" t="str">
        <f t="array" ref="H92">IF(LEN(TRIM($F$3))=0,"",IFERROR(INDEX('26.6'!I$4:I$1024,SMALL(IF(ISNUMBER(SEARCH(TRIM($F$3),'26.6'!$B$4:$B$1024)),ROW('26.6'!$B$4:$B$1024)-ROW('26.6'!$B$4)+1),ROWS(H$7:H92))),""))</f>
        <v/>
      </c>
      <c r="I92" s="118" t="str">
        <f t="array" ref="I92">IF(LEN(TRIM($F$3))=0,"",IFERROR(INDEX('26.6'!J$4:J$1024,SMALL(IF(ISNUMBER(SEARCH(TRIM($F$3),'26.6'!$B$4:$B$1024)),ROW('26.6'!$B$4:$B$1024)-ROW('26.6'!$B$4)+1),ROWS(I$7:I92))),""))</f>
        <v/>
      </c>
    </row>
    <row r="93" spans="2:9" ht="22.5" customHeight="1" x14ac:dyDescent="0.3">
      <c r="B93" s="121" t="str">
        <f>IF(OR(C93="",C93="검색 결과가 없습니다."),"",ROWS($B$7:B93))</f>
        <v/>
      </c>
      <c r="C93" s="162" t="str">
        <f t="array" ref="C93">IF(LEN(TRIM($F$3))=0,"",IFERROR(INDEX('26.6'!D$4:D$1024,SMALL(IF(ISNUMBER(SEARCH(TRIM($F$3),'26.6'!$B$4:$B$1024)),ROW('26.6'!$B$4:$B$1024)-ROW('26.6'!$B$4)+1),ROWS(C$7:C93))),""))</f>
        <v/>
      </c>
      <c r="D93" s="162" t="str">
        <f t="array" ref="D93">IF(LEN(TRIM($F$3))=0,"",IFERROR(INDEX('26.6'!E$4:E$1024,SMALL(IF(ISNUMBER(SEARCH(TRIM($F$3),'26.6'!$B$4:$B$1024)),ROW('26.6'!$B$4:$B$1024)-ROW('26.6'!$B$4)+1),ROWS(D$7:D93))),""))</f>
        <v/>
      </c>
      <c r="E93" s="162" t="str">
        <f t="array" ref="E93">IF(LEN(TRIM($F$3))=0,"",IFERROR(INDEX('26.6'!F$4:F$1024,SMALL(IF(ISNUMBER(SEARCH(TRIM($F$3),'26.6'!$B$4:$B$1024)),ROW('26.6'!$B$4:$B$1024)-ROW('26.6'!$B$4)+1),ROWS(E$7:E93))),""))</f>
        <v/>
      </c>
      <c r="F93" s="213" t="str">
        <f t="array" ref="F93">IF(LEN(TRIM($F$3))=0,"",IFERROR(INDEX('26.6'!G$4:G$1024,SMALL(IF(ISNUMBER(SEARCH(TRIM($F$3),'26.6'!$B$4:$B$1024)),ROW('26.6'!$B$4:$B$1024)-ROW('26.6'!$B$4)+1),ROWS(F$7:F93))),""))</f>
        <v/>
      </c>
      <c r="G93" s="162" t="str">
        <f t="array" ref="G93">IF(LEN(TRIM($F$3))=0,"",IFERROR(INDEX('26.6'!H$4:H$1024,SMALL(IF(ISNUMBER(SEARCH(TRIM($F$3),'26.6'!$B$4:$B$1024)),ROW('26.6'!$B$4:$B$1024)-ROW('26.6'!$B$4)+1),ROWS(G$7:G93))),""))</f>
        <v/>
      </c>
      <c r="H93" s="162" t="str">
        <f t="array" ref="H93">IF(LEN(TRIM($F$3))=0,"",IFERROR(INDEX('26.6'!I$4:I$1024,SMALL(IF(ISNUMBER(SEARCH(TRIM($F$3),'26.6'!$B$4:$B$1024)),ROW('26.6'!$B$4:$B$1024)-ROW('26.6'!$B$4)+1),ROWS(H$7:H93))),""))</f>
        <v/>
      </c>
      <c r="I93" s="118" t="str">
        <f t="array" ref="I93">IF(LEN(TRIM($F$3))=0,"",IFERROR(INDEX('26.6'!J$4:J$1024,SMALL(IF(ISNUMBER(SEARCH(TRIM($F$3),'26.6'!$B$4:$B$1024)),ROW('26.6'!$B$4:$B$1024)-ROW('26.6'!$B$4)+1),ROWS(I$7:I93))),""))</f>
        <v/>
      </c>
    </row>
    <row r="94" spans="2:9" ht="22.5" customHeight="1" x14ac:dyDescent="0.3">
      <c r="B94" s="121" t="str">
        <f>IF(OR(C94="",C94="검색 결과가 없습니다."),"",ROWS($B$7:B94))</f>
        <v/>
      </c>
      <c r="C94" s="162" t="str">
        <f t="array" ref="C94">IF(LEN(TRIM($F$3))=0,"",IFERROR(INDEX('26.6'!D$4:D$1024,SMALL(IF(ISNUMBER(SEARCH(TRIM($F$3),'26.6'!$B$4:$B$1024)),ROW('26.6'!$B$4:$B$1024)-ROW('26.6'!$B$4)+1),ROWS(C$7:C94))),""))</f>
        <v/>
      </c>
      <c r="D94" s="162" t="str">
        <f t="array" ref="D94">IF(LEN(TRIM($F$3))=0,"",IFERROR(INDEX('26.6'!E$4:E$1024,SMALL(IF(ISNUMBER(SEARCH(TRIM($F$3),'26.6'!$B$4:$B$1024)),ROW('26.6'!$B$4:$B$1024)-ROW('26.6'!$B$4)+1),ROWS(D$7:D94))),""))</f>
        <v/>
      </c>
      <c r="E94" s="162" t="str">
        <f t="array" ref="E94">IF(LEN(TRIM($F$3))=0,"",IFERROR(INDEX('26.6'!F$4:F$1024,SMALL(IF(ISNUMBER(SEARCH(TRIM($F$3),'26.6'!$B$4:$B$1024)),ROW('26.6'!$B$4:$B$1024)-ROW('26.6'!$B$4)+1),ROWS(E$7:E94))),""))</f>
        <v/>
      </c>
      <c r="F94" s="213" t="str">
        <f t="array" ref="F94">IF(LEN(TRIM($F$3))=0,"",IFERROR(INDEX('26.6'!G$4:G$1024,SMALL(IF(ISNUMBER(SEARCH(TRIM($F$3),'26.6'!$B$4:$B$1024)),ROW('26.6'!$B$4:$B$1024)-ROW('26.6'!$B$4)+1),ROWS(F$7:F94))),""))</f>
        <v/>
      </c>
      <c r="G94" s="162" t="str">
        <f t="array" ref="G94">IF(LEN(TRIM($F$3))=0,"",IFERROR(INDEX('26.6'!H$4:H$1024,SMALL(IF(ISNUMBER(SEARCH(TRIM($F$3),'26.6'!$B$4:$B$1024)),ROW('26.6'!$B$4:$B$1024)-ROW('26.6'!$B$4)+1),ROWS(G$7:G94))),""))</f>
        <v/>
      </c>
      <c r="H94" s="162" t="str">
        <f t="array" ref="H94">IF(LEN(TRIM($F$3))=0,"",IFERROR(INDEX('26.6'!I$4:I$1024,SMALL(IF(ISNUMBER(SEARCH(TRIM($F$3),'26.6'!$B$4:$B$1024)),ROW('26.6'!$B$4:$B$1024)-ROW('26.6'!$B$4)+1),ROWS(H$7:H94))),""))</f>
        <v/>
      </c>
      <c r="I94" s="118" t="str">
        <f t="array" ref="I94">IF(LEN(TRIM($F$3))=0,"",IFERROR(INDEX('26.6'!J$4:J$1024,SMALL(IF(ISNUMBER(SEARCH(TRIM($F$3),'26.6'!$B$4:$B$1024)),ROW('26.6'!$B$4:$B$1024)-ROW('26.6'!$B$4)+1),ROWS(I$7:I94))),""))</f>
        <v/>
      </c>
    </row>
    <row r="95" spans="2:9" ht="22.5" customHeight="1" x14ac:dyDescent="0.3">
      <c r="B95" s="121" t="str">
        <f>IF(OR(C95="",C95="검색 결과가 없습니다."),"",ROWS($B$7:B95))</f>
        <v/>
      </c>
      <c r="C95" s="162" t="str">
        <f t="array" ref="C95">IF(LEN(TRIM($F$3))=0,"",IFERROR(INDEX('26.6'!D$4:D$1024,SMALL(IF(ISNUMBER(SEARCH(TRIM($F$3),'26.6'!$B$4:$B$1024)),ROW('26.6'!$B$4:$B$1024)-ROW('26.6'!$B$4)+1),ROWS(C$7:C95))),""))</f>
        <v/>
      </c>
      <c r="D95" s="162" t="str">
        <f t="array" ref="D95">IF(LEN(TRIM($F$3))=0,"",IFERROR(INDEX('26.6'!E$4:E$1024,SMALL(IF(ISNUMBER(SEARCH(TRIM($F$3),'26.6'!$B$4:$B$1024)),ROW('26.6'!$B$4:$B$1024)-ROW('26.6'!$B$4)+1),ROWS(D$7:D95))),""))</f>
        <v/>
      </c>
      <c r="E95" s="162" t="str">
        <f t="array" ref="E95">IF(LEN(TRIM($F$3))=0,"",IFERROR(INDEX('26.6'!F$4:F$1024,SMALL(IF(ISNUMBER(SEARCH(TRIM($F$3),'26.6'!$B$4:$B$1024)),ROW('26.6'!$B$4:$B$1024)-ROW('26.6'!$B$4)+1),ROWS(E$7:E95))),""))</f>
        <v/>
      </c>
      <c r="F95" s="213" t="str">
        <f t="array" ref="F95">IF(LEN(TRIM($F$3))=0,"",IFERROR(INDEX('26.6'!G$4:G$1024,SMALL(IF(ISNUMBER(SEARCH(TRIM($F$3),'26.6'!$B$4:$B$1024)),ROW('26.6'!$B$4:$B$1024)-ROW('26.6'!$B$4)+1),ROWS(F$7:F95))),""))</f>
        <v/>
      </c>
      <c r="G95" s="162" t="str">
        <f t="array" ref="G95">IF(LEN(TRIM($F$3))=0,"",IFERROR(INDEX('26.6'!H$4:H$1024,SMALL(IF(ISNUMBER(SEARCH(TRIM($F$3),'26.6'!$B$4:$B$1024)),ROW('26.6'!$B$4:$B$1024)-ROW('26.6'!$B$4)+1),ROWS(G$7:G95))),""))</f>
        <v/>
      </c>
      <c r="H95" s="162" t="str">
        <f t="array" ref="H95">IF(LEN(TRIM($F$3))=0,"",IFERROR(INDEX('26.6'!I$4:I$1024,SMALL(IF(ISNUMBER(SEARCH(TRIM($F$3),'26.6'!$B$4:$B$1024)),ROW('26.6'!$B$4:$B$1024)-ROW('26.6'!$B$4)+1),ROWS(H$7:H95))),""))</f>
        <v/>
      </c>
      <c r="I95" s="118" t="str">
        <f t="array" ref="I95">IF(LEN(TRIM($F$3))=0,"",IFERROR(INDEX('26.6'!J$4:J$1024,SMALL(IF(ISNUMBER(SEARCH(TRIM($F$3),'26.6'!$B$4:$B$1024)),ROW('26.6'!$B$4:$B$1024)-ROW('26.6'!$B$4)+1),ROWS(I$7:I95))),""))</f>
        <v/>
      </c>
    </row>
    <row r="96" spans="2:9" ht="22.5" customHeight="1" x14ac:dyDescent="0.3">
      <c r="B96" s="121" t="str">
        <f>IF(OR(C96="",C96="검색 결과가 없습니다."),"",ROWS($B$7:B96))</f>
        <v/>
      </c>
      <c r="C96" s="162" t="str">
        <f t="array" ref="C96">IF(LEN(TRIM($F$3))=0,"",IFERROR(INDEX('26.6'!D$4:D$1024,SMALL(IF(ISNUMBER(SEARCH(TRIM($F$3),'26.6'!$B$4:$B$1024)),ROW('26.6'!$B$4:$B$1024)-ROW('26.6'!$B$4)+1),ROWS(C$7:C96))),""))</f>
        <v/>
      </c>
      <c r="D96" s="162" t="str">
        <f t="array" ref="D96">IF(LEN(TRIM($F$3))=0,"",IFERROR(INDEX('26.6'!E$4:E$1024,SMALL(IF(ISNUMBER(SEARCH(TRIM($F$3),'26.6'!$B$4:$B$1024)),ROW('26.6'!$B$4:$B$1024)-ROW('26.6'!$B$4)+1),ROWS(D$7:D96))),""))</f>
        <v/>
      </c>
      <c r="E96" s="162" t="str">
        <f t="array" ref="E96">IF(LEN(TRIM($F$3))=0,"",IFERROR(INDEX('26.6'!F$4:F$1024,SMALL(IF(ISNUMBER(SEARCH(TRIM($F$3),'26.6'!$B$4:$B$1024)),ROW('26.6'!$B$4:$B$1024)-ROW('26.6'!$B$4)+1),ROWS(E$7:E96))),""))</f>
        <v/>
      </c>
      <c r="F96" s="213" t="str">
        <f t="array" ref="F96">IF(LEN(TRIM($F$3))=0,"",IFERROR(INDEX('26.6'!G$4:G$1024,SMALL(IF(ISNUMBER(SEARCH(TRIM($F$3),'26.6'!$B$4:$B$1024)),ROW('26.6'!$B$4:$B$1024)-ROW('26.6'!$B$4)+1),ROWS(F$7:F96))),""))</f>
        <v/>
      </c>
      <c r="G96" s="162" t="str">
        <f t="array" ref="G96">IF(LEN(TRIM($F$3))=0,"",IFERROR(INDEX('26.6'!H$4:H$1024,SMALL(IF(ISNUMBER(SEARCH(TRIM($F$3),'26.6'!$B$4:$B$1024)),ROW('26.6'!$B$4:$B$1024)-ROW('26.6'!$B$4)+1),ROWS(G$7:G96))),""))</f>
        <v/>
      </c>
      <c r="H96" s="162" t="str">
        <f t="array" ref="H96">IF(LEN(TRIM($F$3))=0,"",IFERROR(INDEX('26.6'!I$4:I$1024,SMALL(IF(ISNUMBER(SEARCH(TRIM($F$3),'26.6'!$B$4:$B$1024)),ROW('26.6'!$B$4:$B$1024)-ROW('26.6'!$B$4)+1),ROWS(H$7:H96))),""))</f>
        <v/>
      </c>
      <c r="I96" s="118" t="str">
        <f t="array" ref="I96">IF(LEN(TRIM($F$3))=0,"",IFERROR(INDEX('26.6'!J$4:J$1024,SMALL(IF(ISNUMBER(SEARCH(TRIM($F$3),'26.6'!$B$4:$B$1024)),ROW('26.6'!$B$4:$B$1024)-ROW('26.6'!$B$4)+1),ROWS(I$7:I96))),""))</f>
        <v/>
      </c>
    </row>
    <row r="97" spans="2:9" ht="22.5" customHeight="1" x14ac:dyDescent="0.3">
      <c r="B97" s="121" t="str">
        <f>IF(OR(C97="",C97="검색 결과가 없습니다."),"",ROWS($B$7:B97))</f>
        <v/>
      </c>
      <c r="C97" s="162" t="str">
        <f t="array" ref="C97">IF(LEN(TRIM($F$3))=0,"",IFERROR(INDEX('26.6'!D$4:D$1024,SMALL(IF(ISNUMBER(SEARCH(TRIM($F$3),'26.6'!$B$4:$B$1024)),ROW('26.6'!$B$4:$B$1024)-ROW('26.6'!$B$4)+1),ROWS(C$7:C97))),""))</f>
        <v/>
      </c>
      <c r="D97" s="162" t="str">
        <f t="array" ref="D97">IF(LEN(TRIM($F$3))=0,"",IFERROR(INDEX('26.6'!E$4:E$1024,SMALL(IF(ISNUMBER(SEARCH(TRIM($F$3),'26.6'!$B$4:$B$1024)),ROW('26.6'!$B$4:$B$1024)-ROW('26.6'!$B$4)+1),ROWS(D$7:D97))),""))</f>
        <v/>
      </c>
      <c r="E97" s="162" t="str">
        <f t="array" ref="E97">IF(LEN(TRIM($F$3))=0,"",IFERROR(INDEX('26.6'!F$4:F$1024,SMALL(IF(ISNUMBER(SEARCH(TRIM($F$3),'26.6'!$B$4:$B$1024)),ROW('26.6'!$B$4:$B$1024)-ROW('26.6'!$B$4)+1),ROWS(E$7:E97))),""))</f>
        <v/>
      </c>
      <c r="F97" s="213" t="str">
        <f t="array" ref="F97">IF(LEN(TRIM($F$3))=0,"",IFERROR(INDEX('26.6'!G$4:G$1024,SMALL(IF(ISNUMBER(SEARCH(TRIM($F$3),'26.6'!$B$4:$B$1024)),ROW('26.6'!$B$4:$B$1024)-ROW('26.6'!$B$4)+1),ROWS(F$7:F97))),""))</f>
        <v/>
      </c>
      <c r="G97" s="162" t="str">
        <f t="array" ref="G97">IF(LEN(TRIM($F$3))=0,"",IFERROR(INDEX('26.6'!H$4:H$1024,SMALL(IF(ISNUMBER(SEARCH(TRIM($F$3),'26.6'!$B$4:$B$1024)),ROW('26.6'!$B$4:$B$1024)-ROW('26.6'!$B$4)+1),ROWS(G$7:G97))),""))</f>
        <v/>
      </c>
      <c r="H97" s="162" t="str">
        <f t="array" ref="H97">IF(LEN(TRIM($F$3))=0,"",IFERROR(INDEX('26.6'!I$4:I$1024,SMALL(IF(ISNUMBER(SEARCH(TRIM($F$3),'26.6'!$B$4:$B$1024)),ROW('26.6'!$B$4:$B$1024)-ROW('26.6'!$B$4)+1),ROWS(H$7:H97))),""))</f>
        <v/>
      </c>
      <c r="I97" s="118" t="str">
        <f t="array" ref="I97">IF(LEN(TRIM($F$3))=0,"",IFERROR(INDEX('26.6'!J$4:J$1024,SMALL(IF(ISNUMBER(SEARCH(TRIM($F$3),'26.6'!$B$4:$B$1024)),ROW('26.6'!$B$4:$B$1024)-ROW('26.6'!$B$4)+1),ROWS(I$7:I97))),""))</f>
        <v/>
      </c>
    </row>
    <row r="98" spans="2:9" ht="22.5" customHeight="1" x14ac:dyDescent="0.3">
      <c r="B98" s="121" t="str">
        <f>IF(OR(C98="",C98="검색 결과가 없습니다."),"",ROWS($B$7:B98))</f>
        <v/>
      </c>
      <c r="C98" s="162" t="str">
        <f t="array" ref="C98">IF(LEN(TRIM($F$3))=0,"",IFERROR(INDEX('26.6'!D$4:D$1024,SMALL(IF(ISNUMBER(SEARCH(TRIM($F$3),'26.6'!$B$4:$B$1024)),ROW('26.6'!$B$4:$B$1024)-ROW('26.6'!$B$4)+1),ROWS(C$7:C98))),""))</f>
        <v/>
      </c>
      <c r="D98" s="162" t="str">
        <f t="array" ref="D98">IF(LEN(TRIM($F$3))=0,"",IFERROR(INDEX('26.6'!E$4:E$1024,SMALL(IF(ISNUMBER(SEARCH(TRIM($F$3),'26.6'!$B$4:$B$1024)),ROW('26.6'!$B$4:$B$1024)-ROW('26.6'!$B$4)+1),ROWS(D$7:D98))),""))</f>
        <v/>
      </c>
      <c r="E98" s="162" t="str">
        <f t="array" ref="E98">IF(LEN(TRIM($F$3))=0,"",IFERROR(INDEX('26.6'!F$4:F$1024,SMALL(IF(ISNUMBER(SEARCH(TRIM($F$3),'26.6'!$B$4:$B$1024)),ROW('26.6'!$B$4:$B$1024)-ROW('26.6'!$B$4)+1),ROWS(E$7:E98))),""))</f>
        <v/>
      </c>
      <c r="F98" s="213" t="str">
        <f t="array" ref="F98">IF(LEN(TRIM($F$3))=0,"",IFERROR(INDEX('26.6'!G$4:G$1024,SMALL(IF(ISNUMBER(SEARCH(TRIM($F$3),'26.6'!$B$4:$B$1024)),ROW('26.6'!$B$4:$B$1024)-ROW('26.6'!$B$4)+1),ROWS(F$7:F98))),""))</f>
        <v/>
      </c>
      <c r="G98" s="162" t="str">
        <f t="array" ref="G98">IF(LEN(TRIM($F$3))=0,"",IFERROR(INDEX('26.6'!H$4:H$1024,SMALL(IF(ISNUMBER(SEARCH(TRIM($F$3),'26.6'!$B$4:$B$1024)),ROW('26.6'!$B$4:$B$1024)-ROW('26.6'!$B$4)+1),ROWS(G$7:G98))),""))</f>
        <v/>
      </c>
      <c r="H98" s="162" t="str">
        <f t="array" ref="H98">IF(LEN(TRIM($F$3))=0,"",IFERROR(INDEX('26.6'!I$4:I$1024,SMALL(IF(ISNUMBER(SEARCH(TRIM($F$3),'26.6'!$B$4:$B$1024)),ROW('26.6'!$B$4:$B$1024)-ROW('26.6'!$B$4)+1),ROWS(H$7:H98))),""))</f>
        <v/>
      </c>
      <c r="I98" s="118" t="str">
        <f t="array" ref="I98">IF(LEN(TRIM($F$3))=0,"",IFERROR(INDEX('26.6'!J$4:J$1024,SMALL(IF(ISNUMBER(SEARCH(TRIM($F$3),'26.6'!$B$4:$B$1024)),ROW('26.6'!$B$4:$B$1024)-ROW('26.6'!$B$4)+1),ROWS(I$7:I98))),""))</f>
        <v/>
      </c>
    </row>
    <row r="99" spans="2:9" ht="22.5" customHeight="1" x14ac:dyDescent="0.3">
      <c r="B99" s="121" t="str">
        <f>IF(OR(C99="",C99="검색 결과가 없습니다."),"",ROWS($B$7:B99))</f>
        <v/>
      </c>
      <c r="C99" s="162" t="str">
        <f t="array" ref="C99">IF(LEN(TRIM($F$3))=0,"",IFERROR(INDEX('26.6'!D$4:D$1024,SMALL(IF(ISNUMBER(SEARCH(TRIM($F$3),'26.6'!$B$4:$B$1024)),ROW('26.6'!$B$4:$B$1024)-ROW('26.6'!$B$4)+1),ROWS(C$7:C99))),""))</f>
        <v/>
      </c>
      <c r="D99" s="162" t="str">
        <f t="array" ref="D99">IF(LEN(TRIM($F$3))=0,"",IFERROR(INDEX('26.6'!E$4:E$1024,SMALL(IF(ISNUMBER(SEARCH(TRIM($F$3),'26.6'!$B$4:$B$1024)),ROW('26.6'!$B$4:$B$1024)-ROW('26.6'!$B$4)+1),ROWS(D$7:D99))),""))</f>
        <v/>
      </c>
      <c r="E99" s="162" t="str">
        <f t="array" ref="E99">IF(LEN(TRIM($F$3))=0,"",IFERROR(INDEX('26.6'!F$4:F$1024,SMALL(IF(ISNUMBER(SEARCH(TRIM($F$3),'26.6'!$B$4:$B$1024)),ROW('26.6'!$B$4:$B$1024)-ROW('26.6'!$B$4)+1),ROWS(E$7:E99))),""))</f>
        <v/>
      </c>
      <c r="F99" s="213" t="str">
        <f t="array" ref="F99">IF(LEN(TRIM($F$3))=0,"",IFERROR(INDEX('26.6'!G$4:G$1024,SMALL(IF(ISNUMBER(SEARCH(TRIM($F$3),'26.6'!$B$4:$B$1024)),ROW('26.6'!$B$4:$B$1024)-ROW('26.6'!$B$4)+1),ROWS(F$7:F99))),""))</f>
        <v/>
      </c>
      <c r="G99" s="162" t="str">
        <f t="array" ref="G99">IF(LEN(TRIM($F$3))=0,"",IFERROR(INDEX('26.6'!H$4:H$1024,SMALL(IF(ISNUMBER(SEARCH(TRIM($F$3),'26.6'!$B$4:$B$1024)),ROW('26.6'!$B$4:$B$1024)-ROW('26.6'!$B$4)+1),ROWS(G$7:G99))),""))</f>
        <v/>
      </c>
      <c r="H99" s="162" t="str">
        <f t="array" ref="H99">IF(LEN(TRIM($F$3))=0,"",IFERROR(INDEX('26.6'!I$4:I$1024,SMALL(IF(ISNUMBER(SEARCH(TRIM($F$3),'26.6'!$B$4:$B$1024)),ROW('26.6'!$B$4:$B$1024)-ROW('26.6'!$B$4)+1),ROWS(H$7:H99))),""))</f>
        <v/>
      </c>
      <c r="I99" s="118" t="str">
        <f t="array" ref="I99">IF(LEN(TRIM($F$3))=0,"",IFERROR(INDEX('26.6'!J$4:J$1024,SMALL(IF(ISNUMBER(SEARCH(TRIM($F$3),'26.6'!$B$4:$B$1024)),ROW('26.6'!$B$4:$B$1024)-ROW('26.6'!$B$4)+1),ROWS(I$7:I99))),""))</f>
        <v/>
      </c>
    </row>
    <row r="100" spans="2:9" ht="22.5" customHeight="1" x14ac:dyDescent="0.3">
      <c r="B100" s="121" t="str">
        <f>IF(OR(C100="",C100="검색 결과가 없습니다."),"",ROWS($B$7:B100))</f>
        <v/>
      </c>
      <c r="C100" s="162" t="str">
        <f t="array" ref="C100">IF(LEN(TRIM($F$3))=0,"",IFERROR(INDEX('26.6'!D$4:D$1024,SMALL(IF(ISNUMBER(SEARCH(TRIM($F$3),'26.6'!$B$4:$B$1024)),ROW('26.6'!$B$4:$B$1024)-ROW('26.6'!$B$4)+1),ROWS(C$7:C100))),""))</f>
        <v/>
      </c>
      <c r="D100" s="162" t="str">
        <f t="array" ref="D100">IF(LEN(TRIM($F$3))=0,"",IFERROR(INDEX('26.6'!E$4:E$1024,SMALL(IF(ISNUMBER(SEARCH(TRIM($F$3),'26.6'!$B$4:$B$1024)),ROW('26.6'!$B$4:$B$1024)-ROW('26.6'!$B$4)+1),ROWS(D$7:D100))),""))</f>
        <v/>
      </c>
      <c r="E100" s="162" t="str">
        <f t="array" ref="E100">IF(LEN(TRIM($F$3))=0,"",IFERROR(INDEX('26.6'!F$4:F$1024,SMALL(IF(ISNUMBER(SEARCH(TRIM($F$3),'26.6'!$B$4:$B$1024)),ROW('26.6'!$B$4:$B$1024)-ROW('26.6'!$B$4)+1),ROWS(E$7:E100))),""))</f>
        <v/>
      </c>
      <c r="F100" s="213" t="str">
        <f t="array" ref="F100">IF(LEN(TRIM($F$3))=0,"",IFERROR(INDEX('26.6'!G$4:G$1024,SMALL(IF(ISNUMBER(SEARCH(TRIM($F$3),'26.6'!$B$4:$B$1024)),ROW('26.6'!$B$4:$B$1024)-ROW('26.6'!$B$4)+1),ROWS(F$7:F100))),""))</f>
        <v/>
      </c>
      <c r="G100" s="162" t="str">
        <f t="array" ref="G100">IF(LEN(TRIM($F$3))=0,"",IFERROR(INDEX('26.6'!H$4:H$1024,SMALL(IF(ISNUMBER(SEARCH(TRIM($F$3),'26.6'!$B$4:$B$1024)),ROW('26.6'!$B$4:$B$1024)-ROW('26.6'!$B$4)+1),ROWS(G$7:G100))),""))</f>
        <v/>
      </c>
      <c r="H100" s="162" t="str">
        <f t="array" ref="H100">IF(LEN(TRIM($F$3))=0,"",IFERROR(INDEX('26.6'!I$4:I$1024,SMALL(IF(ISNUMBER(SEARCH(TRIM($F$3),'26.6'!$B$4:$B$1024)),ROW('26.6'!$B$4:$B$1024)-ROW('26.6'!$B$4)+1),ROWS(H$7:H100))),""))</f>
        <v/>
      </c>
      <c r="I100" s="118" t="str">
        <f t="array" ref="I100">IF(LEN(TRIM($F$3))=0,"",IFERROR(INDEX('26.6'!J$4:J$1024,SMALL(IF(ISNUMBER(SEARCH(TRIM($F$3),'26.6'!$B$4:$B$1024)),ROW('26.6'!$B$4:$B$1024)-ROW('26.6'!$B$4)+1),ROWS(I$7:I100))),""))</f>
        <v/>
      </c>
    </row>
    <row r="101" spans="2:9" ht="22.5" customHeight="1" x14ac:dyDescent="0.3">
      <c r="B101" s="121" t="str">
        <f>IF(OR(C101="",C101="검색 결과가 없습니다."),"",ROWS($B$7:B101))</f>
        <v/>
      </c>
      <c r="C101" s="162" t="str">
        <f t="array" ref="C101">IF(LEN(TRIM($F$3))=0,"",IFERROR(INDEX('26.6'!D$4:D$1024,SMALL(IF(ISNUMBER(SEARCH(TRIM($F$3),'26.6'!$B$4:$B$1024)),ROW('26.6'!$B$4:$B$1024)-ROW('26.6'!$B$4)+1),ROWS(C$7:C101))),""))</f>
        <v/>
      </c>
      <c r="D101" s="162" t="str">
        <f t="array" ref="D101">IF(LEN(TRIM($F$3))=0,"",IFERROR(INDEX('26.6'!E$4:E$1024,SMALL(IF(ISNUMBER(SEARCH(TRIM($F$3),'26.6'!$B$4:$B$1024)),ROW('26.6'!$B$4:$B$1024)-ROW('26.6'!$B$4)+1),ROWS(D$7:D101))),""))</f>
        <v/>
      </c>
      <c r="E101" s="162" t="str">
        <f t="array" ref="E101">IF(LEN(TRIM($F$3))=0,"",IFERROR(INDEX('26.6'!F$4:F$1024,SMALL(IF(ISNUMBER(SEARCH(TRIM($F$3),'26.6'!$B$4:$B$1024)),ROW('26.6'!$B$4:$B$1024)-ROW('26.6'!$B$4)+1),ROWS(E$7:E101))),""))</f>
        <v/>
      </c>
      <c r="F101" s="213" t="str">
        <f t="array" ref="F101">IF(LEN(TRIM($F$3))=0,"",IFERROR(INDEX('26.6'!G$4:G$1024,SMALL(IF(ISNUMBER(SEARCH(TRIM($F$3),'26.6'!$B$4:$B$1024)),ROW('26.6'!$B$4:$B$1024)-ROW('26.6'!$B$4)+1),ROWS(F$7:F101))),""))</f>
        <v/>
      </c>
      <c r="G101" s="162" t="str">
        <f t="array" ref="G101">IF(LEN(TRIM($F$3))=0,"",IFERROR(INDEX('26.6'!H$4:H$1024,SMALL(IF(ISNUMBER(SEARCH(TRIM($F$3),'26.6'!$B$4:$B$1024)),ROW('26.6'!$B$4:$B$1024)-ROW('26.6'!$B$4)+1),ROWS(G$7:G101))),""))</f>
        <v/>
      </c>
      <c r="H101" s="162" t="str">
        <f t="array" ref="H101">IF(LEN(TRIM($F$3))=0,"",IFERROR(INDEX('26.6'!I$4:I$1024,SMALL(IF(ISNUMBER(SEARCH(TRIM($F$3),'26.6'!$B$4:$B$1024)),ROW('26.6'!$B$4:$B$1024)-ROW('26.6'!$B$4)+1),ROWS(H$7:H101))),""))</f>
        <v/>
      </c>
      <c r="I101" s="118" t="str">
        <f t="array" ref="I101">IF(LEN(TRIM($F$3))=0,"",IFERROR(INDEX('26.6'!J$4:J$1024,SMALL(IF(ISNUMBER(SEARCH(TRIM($F$3),'26.6'!$B$4:$B$1024)),ROW('26.6'!$B$4:$B$1024)-ROW('26.6'!$B$4)+1),ROWS(I$7:I101))),""))</f>
        <v/>
      </c>
    </row>
    <row r="102" spans="2:9" ht="22.5" customHeight="1" x14ac:dyDescent="0.3">
      <c r="B102" s="121" t="str">
        <f>IF(OR(C102="",C102="검색 결과가 없습니다."),"",ROWS($B$7:B102))</f>
        <v/>
      </c>
      <c r="C102" s="162" t="str">
        <f t="array" ref="C102">IF(LEN(TRIM($F$3))=0,"",IFERROR(INDEX('26.6'!D$4:D$1024,SMALL(IF(ISNUMBER(SEARCH(TRIM($F$3),'26.6'!$B$4:$B$1024)),ROW('26.6'!$B$4:$B$1024)-ROW('26.6'!$B$4)+1),ROWS(C$7:C102))),""))</f>
        <v/>
      </c>
      <c r="D102" s="162" t="str">
        <f t="array" ref="D102">IF(LEN(TRIM($F$3))=0,"",IFERROR(INDEX('26.6'!E$4:E$1024,SMALL(IF(ISNUMBER(SEARCH(TRIM($F$3),'26.6'!$B$4:$B$1024)),ROW('26.6'!$B$4:$B$1024)-ROW('26.6'!$B$4)+1),ROWS(D$7:D102))),""))</f>
        <v/>
      </c>
      <c r="E102" s="162" t="str">
        <f t="array" ref="E102">IF(LEN(TRIM($F$3))=0,"",IFERROR(INDEX('26.6'!F$4:F$1024,SMALL(IF(ISNUMBER(SEARCH(TRIM($F$3),'26.6'!$B$4:$B$1024)),ROW('26.6'!$B$4:$B$1024)-ROW('26.6'!$B$4)+1),ROWS(E$7:E102))),""))</f>
        <v/>
      </c>
      <c r="F102" s="213" t="str">
        <f t="array" ref="F102">IF(LEN(TRIM($F$3))=0,"",IFERROR(INDEX('26.6'!G$4:G$1024,SMALL(IF(ISNUMBER(SEARCH(TRIM($F$3),'26.6'!$B$4:$B$1024)),ROW('26.6'!$B$4:$B$1024)-ROW('26.6'!$B$4)+1),ROWS(F$7:F102))),""))</f>
        <v/>
      </c>
      <c r="G102" s="162" t="str">
        <f t="array" ref="G102">IF(LEN(TRIM($F$3))=0,"",IFERROR(INDEX('26.6'!H$4:H$1024,SMALL(IF(ISNUMBER(SEARCH(TRIM($F$3),'26.6'!$B$4:$B$1024)),ROW('26.6'!$B$4:$B$1024)-ROW('26.6'!$B$4)+1),ROWS(G$7:G102))),""))</f>
        <v/>
      </c>
      <c r="H102" s="162" t="str">
        <f t="array" ref="H102">IF(LEN(TRIM($F$3))=0,"",IFERROR(INDEX('26.6'!I$4:I$1024,SMALL(IF(ISNUMBER(SEARCH(TRIM($F$3),'26.6'!$B$4:$B$1024)),ROW('26.6'!$B$4:$B$1024)-ROW('26.6'!$B$4)+1),ROWS(H$7:H102))),""))</f>
        <v/>
      </c>
      <c r="I102" s="118" t="str">
        <f t="array" ref="I102">IF(LEN(TRIM($F$3))=0,"",IFERROR(INDEX('26.6'!J$4:J$1024,SMALL(IF(ISNUMBER(SEARCH(TRIM($F$3),'26.6'!$B$4:$B$1024)),ROW('26.6'!$B$4:$B$1024)-ROW('26.6'!$B$4)+1),ROWS(I$7:I102))),""))</f>
        <v/>
      </c>
    </row>
    <row r="103" spans="2:9" ht="22.5" customHeight="1" x14ac:dyDescent="0.3">
      <c r="B103" s="121" t="str">
        <f>IF(OR(C103="",C103="검색 결과가 없습니다."),"",ROWS($B$7:B103))</f>
        <v/>
      </c>
      <c r="C103" s="162" t="str">
        <f t="array" ref="C103">IF(LEN(TRIM($F$3))=0,"",IFERROR(INDEX('26.6'!D$4:D$1024,SMALL(IF(ISNUMBER(SEARCH(TRIM($F$3),'26.6'!$B$4:$B$1024)),ROW('26.6'!$B$4:$B$1024)-ROW('26.6'!$B$4)+1),ROWS(C$7:C103))),""))</f>
        <v/>
      </c>
      <c r="D103" s="162" t="str">
        <f t="array" ref="D103">IF(LEN(TRIM($F$3))=0,"",IFERROR(INDEX('26.6'!E$4:E$1024,SMALL(IF(ISNUMBER(SEARCH(TRIM($F$3),'26.6'!$B$4:$B$1024)),ROW('26.6'!$B$4:$B$1024)-ROW('26.6'!$B$4)+1),ROWS(D$7:D103))),""))</f>
        <v/>
      </c>
      <c r="E103" s="162" t="str">
        <f t="array" ref="E103">IF(LEN(TRIM($F$3))=0,"",IFERROR(INDEX('26.6'!F$4:F$1024,SMALL(IF(ISNUMBER(SEARCH(TRIM($F$3),'26.6'!$B$4:$B$1024)),ROW('26.6'!$B$4:$B$1024)-ROW('26.6'!$B$4)+1),ROWS(E$7:E103))),""))</f>
        <v/>
      </c>
      <c r="F103" s="213" t="str">
        <f t="array" ref="F103">IF(LEN(TRIM($F$3))=0,"",IFERROR(INDEX('26.6'!G$4:G$1024,SMALL(IF(ISNUMBER(SEARCH(TRIM($F$3),'26.6'!$B$4:$B$1024)),ROW('26.6'!$B$4:$B$1024)-ROW('26.6'!$B$4)+1),ROWS(F$7:F103))),""))</f>
        <v/>
      </c>
      <c r="G103" s="162" t="str">
        <f t="array" ref="G103">IF(LEN(TRIM($F$3))=0,"",IFERROR(INDEX('26.6'!H$4:H$1024,SMALL(IF(ISNUMBER(SEARCH(TRIM($F$3),'26.6'!$B$4:$B$1024)),ROW('26.6'!$B$4:$B$1024)-ROW('26.6'!$B$4)+1),ROWS(G$7:G103))),""))</f>
        <v/>
      </c>
      <c r="H103" s="162" t="str">
        <f t="array" ref="H103">IF(LEN(TRIM($F$3))=0,"",IFERROR(INDEX('26.6'!I$4:I$1024,SMALL(IF(ISNUMBER(SEARCH(TRIM($F$3),'26.6'!$B$4:$B$1024)),ROW('26.6'!$B$4:$B$1024)-ROW('26.6'!$B$4)+1),ROWS(H$7:H103))),""))</f>
        <v/>
      </c>
      <c r="I103" s="118" t="str">
        <f t="array" ref="I103">IF(LEN(TRIM($F$3))=0,"",IFERROR(INDEX('26.6'!J$4:J$1024,SMALL(IF(ISNUMBER(SEARCH(TRIM($F$3),'26.6'!$B$4:$B$1024)),ROW('26.6'!$B$4:$B$1024)-ROW('26.6'!$B$4)+1),ROWS(I$7:I103))),""))</f>
        <v/>
      </c>
    </row>
    <row r="104" spans="2:9" ht="22.5" customHeight="1" x14ac:dyDescent="0.3">
      <c r="B104" s="121" t="str">
        <f>IF(OR(C104="",C104="검색 결과가 없습니다."),"",ROWS($B$7:B104))</f>
        <v/>
      </c>
      <c r="C104" s="162" t="str">
        <f t="array" ref="C104">IF(LEN(TRIM($F$3))=0,"",IFERROR(INDEX('26.6'!D$4:D$1024,SMALL(IF(ISNUMBER(SEARCH(TRIM($F$3),'26.6'!$B$4:$B$1024)),ROW('26.6'!$B$4:$B$1024)-ROW('26.6'!$B$4)+1),ROWS(C$7:C104))),""))</f>
        <v/>
      </c>
      <c r="D104" s="162" t="str">
        <f t="array" ref="D104">IF(LEN(TRIM($F$3))=0,"",IFERROR(INDEX('26.6'!E$4:E$1024,SMALL(IF(ISNUMBER(SEARCH(TRIM($F$3),'26.6'!$B$4:$B$1024)),ROW('26.6'!$B$4:$B$1024)-ROW('26.6'!$B$4)+1),ROWS(D$7:D104))),""))</f>
        <v/>
      </c>
      <c r="E104" s="162" t="str">
        <f t="array" ref="E104">IF(LEN(TRIM($F$3))=0,"",IFERROR(INDEX('26.6'!F$4:F$1024,SMALL(IF(ISNUMBER(SEARCH(TRIM($F$3),'26.6'!$B$4:$B$1024)),ROW('26.6'!$B$4:$B$1024)-ROW('26.6'!$B$4)+1),ROWS(E$7:E104))),""))</f>
        <v/>
      </c>
      <c r="F104" s="213" t="str">
        <f t="array" ref="F104">IF(LEN(TRIM($F$3))=0,"",IFERROR(INDEX('26.6'!G$4:G$1024,SMALL(IF(ISNUMBER(SEARCH(TRIM($F$3),'26.6'!$B$4:$B$1024)),ROW('26.6'!$B$4:$B$1024)-ROW('26.6'!$B$4)+1),ROWS(F$7:F104))),""))</f>
        <v/>
      </c>
      <c r="G104" s="162" t="str">
        <f t="array" ref="G104">IF(LEN(TRIM($F$3))=0,"",IFERROR(INDEX('26.6'!H$4:H$1024,SMALL(IF(ISNUMBER(SEARCH(TRIM($F$3),'26.6'!$B$4:$B$1024)),ROW('26.6'!$B$4:$B$1024)-ROW('26.6'!$B$4)+1),ROWS(G$7:G104))),""))</f>
        <v/>
      </c>
      <c r="H104" s="162" t="str">
        <f t="array" ref="H104">IF(LEN(TRIM($F$3))=0,"",IFERROR(INDEX('26.6'!I$4:I$1024,SMALL(IF(ISNUMBER(SEARCH(TRIM($F$3),'26.6'!$B$4:$B$1024)),ROW('26.6'!$B$4:$B$1024)-ROW('26.6'!$B$4)+1),ROWS(H$7:H104))),""))</f>
        <v/>
      </c>
      <c r="I104" s="118" t="str">
        <f t="array" ref="I104">IF(LEN(TRIM($F$3))=0,"",IFERROR(INDEX('26.6'!J$4:J$1024,SMALL(IF(ISNUMBER(SEARCH(TRIM($F$3),'26.6'!$B$4:$B$1024)),ROW('26.6'!$B$4:$B$1024)-ROW('26.6'!$B$4)+1),ROWS(I$7:I104))),""))</f>
        <v/>
      </c>
    </row>
    <row r="105" spans="2:9" ht="22.5" customHeight="1" x14ac:dyDescent="0.3">
      <c r="B105" s="121" t="str">
        <f>IF(OR(C105="",C105="검색 결과가 없습니다."),"",ROWS($B$7:B105))</f>
        <v/>
      </c>
      <c r="C105" s="162" t="str">
        <f t="array" ref="C105">IF(LEN(TRIM($F$3))=0,"",IFERROR(INDEX('26.6'!D$4:D$1024,SMALL(IF(ISNUMBER(SEARCH(TRIM($F$3),'26.6'!$B$4:$B$1024)),ROW('26.6'!$B$4:$B$1024)-ROW('26.6'!$B$4)+1),ROWS(C$7:C105))),""))</f>
        <v/>
      </c>
      <c r="D105" s="162" t="str">
        <f t="array" ref="D105">IF(LEN(TRIM($F$3))=0,"",IFERROR(INDEX('26.6'!E$4:E$1024,SMALL(IF(ISNUMBER(SEARCH(TRIM($F$3),'26.6'!$B$4:$B$1024)),ROW('26.6'!$B$4:$B$1024)-ROW('26.6'!$B$4)+1),ROWS(D$7:D105))),""))</f>
        <v/>
      </c>
      <c r="E105" s="162" t="str">
        <f t="array" ref="E105">IF(LEN(TRIM($F$3))=0,"",IFERROR(INDEX('26.6'!F$4:F$1024,SMALL(IF(ISNUMBER(SEARCH(TRIM($F$3),'26.6'!$B$4:$B$1024)),ROW('26.6'!$B$4:$B$1024)-ROW('26.6'!$B$4)+1),ROWS(E$7:E105))),""))</f>
        <v/>
      </c>
      <c r="F105" s="213" t="str">
        <f t="array" ref="F105">IF(LEN(TRIM($F$3))=0,"",IFERROR(INDEX('26.6'!G$4:G$1024,SMALL(IF(ISNUMBER(SEARCH(TRIM($F$3),'26.6'!$B$4:$B$1024)),ROW('26.6'!$B$4:$B$1024)-ROW('26.6'!$B$4)+1),ROWS(F$7:F105))),""))</f>
        <v/>
      </c>
      <c r="G105" s="162" t="str">
        <f t="array" ref="G105">IF(LEN(TRIM($F$3))=0,"",IFERROR(INDEX('26.6'!H$4:H$1024,SMALL(IF(ISNUMBER(SEARCH(TRIM($F$3),'26.6'!$B$4:$B$1024)),ROW('26.6'!$B$4:$B$1024)-ROW('26.6'!$B$4)+1),ROWS(G$7:G105))),""))</f>
        <v/>
      </c>
      <c r="H105" s="162" t="str">
        <f t="array" ref="H105">IF(LEN(TRIM($F$3))=0,"",IFERROR(INDEX('26.6'!I$4:I$1024,SMALL(IF(ISNUMBER(SEARCH(TRIM($F$3),'26.6'!$B$4:$B$1024)),ROW('26.6'!$B$4:$B$1024)-ROW('26.6'!$B$4)+1),ROWS(H$7:H105))),""))</f>
        <v/>
      </c>
      <c r="I105" s="118" t="str">
        <f t="array" ref="I105">IF(LEN(TRIM($F$3))=0,"",IFERROR(INDEX('26.6'!J$4:J$1024,SMALL(IF(ISNUMBER(SEARCH(TRIM($F$3),'26.6'!$B$4:$B$1024)),ROW('26.6'!$B$4:$B$1024)-ROW('26.6'!$B$4)+1),ROWS(I$7:I105))),""))</f>
        <v/>
      </c>
    </row>
    <row r="106" spans="2:9" ht="22.5" customHeight="1" x14ac:dyDescent="0.3">
      <c r="B106" s="121" t="str">
        <f>IF(OR(C106="",C106="검색 결과가 없습니다."),"",ROWS($B$7:B106))</f>
        <v/>
      </c>
      <c r="C106" s="162" t="str">
        <f t="array" ref="C106">IF(LEN(TRIM($F$3))=0,"",IFERROR(INDEX('26.6'!D$4:D$1024,SMALL(IF(ISNUMBER(SEARCH(TRIM($F$3),'26.6'!$B$4:$B$1024)),ROW('26.6'!$B$4:$B$1024)-ROW('26.6'!$B$4)+1),ROWS(C$7:C106))),""))</f>
        <v/>
      </c>
      <c r="D106" s="162" t="str">
        <f t="array" ref="D106">IF(LEN(TRIM($F$3))=0,"",IFERROR(INDEX('26.6'!E$4:E$1024,SMALL(IF(ISNUMBER(SEARCH(TRIM($F$3),'26.6'!$B$4:$B$1024)),ROW('26.6'!$B$4:$B$1024)-ROW('26.6'!$B$4)+1),ROWS(D$7:D106))),""))</f>
        <v/>
      </c>
      <c r="E106" s="162" t="str">
        <f t="array" ref="E106">IF(LEN(TRIM($F$3))=0,"",IFERROR(INDEX('26.6'!F$4:F$1024,SMALL(IF(ISNUMBER(SEARCH(TRIM($F$3),'26.6'!$B$4:$B$1024)),ROW('26.6'!$B$4:$B$1024)-ROW('26.6'!$B$4)+1),ROWS(E$7:E106))),""))</f>
        <v/>
      </c>
      <c r="F106" s="213" t="str">
        <f t="array" ref="F106">IF(LEN(TRIM($F$3))=0,"",IFERROR(INDEX('26.6'!G$4:G$1024,SMALL(IF(ISNUMBER(SEARCH(TRIM($F$3),'26.6'!$B$4:$B$1024)),ROW('26.6'!$B$4:$B$1024)-ROW('26.6'!$B$4)+1),ROWS(F$7:F106))),""))</f>
        <v/>
      </c>
      <c r="G106" s="162" t="str">
        <f t="array" ref="G106">IF(LEN(TRIM($F$3))=0,"",IFERROR(INDEX('26.6'!H$4:H$1024,SMALL(IF(ISNUMBER(SEARCH(TRIM($F$3),'26.6'!$B$4:$B$1024)),ROW('26.6'!$B$4:$B$1024)-ROW('26.6'!$B$4)+1),ROWS(G$7:G106))),""))</f>
        <v/>
      </c>
      <c r="H106" s="162" t="str">
        <f t="array" ref="H106">IF(LEN(TRIM($F$3))=0,"",IFERROR(INDEX('26.6'!I$4:I$1024,SMALL(IF(ISNUMBER(SEARCH(TRIM($F$3),'26.6'!$B$4:$B$1024)),ROW('26.6'!$B$4:$B$1024)-ROW('26.6'!$B$4)+1),ROWS(H$7:H106))),""))</f>
        <v/>
      </c>
      <c r="I106" s="118" t="str">
        <f t="array" ref="I106">IF(LEN(TRIM($F$3))=0,"",IFERROR(INDEX('26.6'!J$4:J$1024,SMALL(IF(ISNUMBER(SEARCH(TRIM($F$3),'26.6'!$B$4:$B$1024)),ROW('26.6'!$B$4:$B$1024)-ROW('26.6'!$B$4)+1),ROWS(I$7:I106))),""))</f>
        <v/>
      </c>
    </row>
    <row r="107" spans="2:9" ht="22.5" customHeight="1" x14ac:dyDescent="0.3">
      <c r="B107" s="121" t="str">
        <f>IF(OR(C107="",C107="검색 결과가 없습니다."),"",ROWS($B$7:B107))</f>
        <v/>
      </c>
      <c r="C107" s="162" t="str">
        <f t="array" ref="C107">IF(LEN(TRIM($F$3))=0,"",IFERROR(INDEX('26.6'!D$4:D$1024,SMALL(IF(ISNUMBER(SEARCH(TRIM($F$3),'26.6'!$B$4:$B$1024)),ROW('26.6'!$B$4:$B$1024)-ROW('26.6'!$B$4)+1),ROWS(C$7:C107))),""))</f>
        <v/>
      </c>
      <c r="D107" s="162" t="str">
        <f t="array" ref="D107">IF(LEN(TRIM($F$3))=0,"",IFERROR(INDEX('26.6'!E$4:E$1024,SMALL(IF(ISNUMBER(SEARCH(TRIM($F$3),'26.6'!$B$4:$B$1024)),ROW('26.6'!$B$4:$B$1024)-ROW('26.6'!$B$4)+1),ROWS(D$7:D107))),""))</f>
        <v/>
      </c>
      <c r="E107" s="162" t="str">
        <f t="array" ref="E107">IF(LEN(TRIM($F$3))=0,"",IFERROR(INDEX('26.6'!F$4:F$1024,SMALL(IF(ISNUMBER(SEARCH(TRIM($F$3),'26.6'!$B$4:$B$1024)),ROW('26.6'!$B$4:$B$1024)-ROW('26.6'!$B$4)+1),ROWS(E$7:E107))),""))</f>
        <v/>
      </c>
      <c r="F107" s="213" t="str">
        <f t="array" ref="F107">IF(LEN(TRIM($F$3))=0,"",IFERROR(INDEX('26.6'!G$4:G$1024,SMALL(IF(ISNUMBER(SEARCH(TRIM($F$3),'26.6'!$B$4:$B$1024)),ROW('26.6'!$B$4:$B$1024)-ROW('26.6'!$B$4)+1),ROWS(F$7:F107))),""))</f>
        <v/>
      </c>
      <c r="G107" s="162" t="str">
        <f t="array" ref="G107">IF(LEN(TRIM($F$3))=0,"",IFERROR(INDEX('26.6'!H$4:H$1024,SMALL(IF(ISNUMBER(SEARCH(TRIM($F$3),'26.6'!$B$4:$B$1024)),ROW('26.6'!$B$4:$B$1024)-ROW('26.6'!$B$4)+1),ROWS(G$7:G107))),""))</f>
        <v/>
      </c>
      <c r="H107" s="162" t="str">
        <f t="array" ref="H107">IF(LEN(TRIM($F$3))=0,"",IFERROR(INDEX('26.6'!I$4:I$1024,SMALL(IF(ISNUMBER(SEARCH(TRIM($F$3),'26.6'!$B$4:$B$1024)),ROW('26.6'!$B$4:$B$1024)-ROW('26.6'!$B$4)+1),ROWS(H$7:H107))),""))</f>
        <v/>
      </c>
      <c r="I107" s="118" t="str">
        <f t="array" ref="I107">IF(LEN(TRIM($F$3))=0,"",IFERROR(INDEX('26.6'!J$4:J$1024,SMALL(IF(ISNUMBER(SEARCH(TRIM($F$3),'26.6'!$B$4:$B$1024)),ROW('26.6'!$B$4:$B$1024)-ROW('26.6'!$B$4)+1),ROWS(I$7:I107))),""))</f>
        <v/>
      </c>
    </row>
    <row r="108" spans="2:9" ht="22.5" customHeight="1" x14ac:dyDescent="0.3">
      <c r="B108" s="121" t="str">
        <f>IF(OR(C108="",C108="검색 결과가 없습니다."),"",ROWS($B$7:B108))</f>
        <v/>
      </c>
      <c r="C108" s="162" t="str">
        <f t="array" ref="C108">IF(LEN(TRIM($F$3))=0,"",IFERROR(INDEX('26.6'!D$4:D$1024,SMALL(IF(ISNUMBER(SEARCH(TRIM($F$3),'26.6'!$B$4:$B$1024)),ROW('26.6'!$B$4:$B$1024)-ROW('26.6'!$B$4)+1),ROWS(C$7:C108))),""))</f>
        <v/>
      </c>
      <c r="D108" s="162" t="str">
        <f t="array" ref="D108">IF(LEN(TRIM($F$3))=0,"",IFERROR(INDEX('26.6'!E$4:E$1024,SMALL(IF(ISNUMBER(SEARCH(TRIM($F$3),'26.6'!$B$4:$B$1024)),ROW('26.6'!$B$4:$B$1024)-ROW('26.6'!$B$4)+1),ROWS(D$7:D108))),""))</f>
        <v/>
      </c>
      <c r="E108" s="162" t="str">
        <f t="array" ref="E108">IF(LEN(TRIM($F$3))=0,"",IFERROR(INDEX('26.6'!F$4:F$1024,SMALL(IF(ISNUMBER(SEARCH(TRIM($F$3),'26.6'!$B$4:$B$1024)),ROW('26.6'!$B$4:$B$1024)-ROW('26.6'!$B$4)+1),ROWS(E$7:E108))),""))</f>
        <v/>
      </c>
      <c r="F108" s="213" t="str">
        <f t="array" ref="F108">IF(LEN(TRIM($F$3))=0,"",IFERROR(INDEX('26.6'!G$4:G$1024,SMALL(IF(ISNUMBER(SEARCH(TRIM($F$3),'26.6'!$B$4:$B$1024)),ROW('26.6'!$B$4:$B$1024)-ROW('26.6'!$B$4)+1),ROWS(F$7:F108))),""))</f>
        <v/>
      </c>
      <c r="G108" s="162" t="str">
        <f t="array" ref="G108">IF(LEN(TRIM($F$3))=0,"",IFERROR(INDEX('26.6'!H$4:H$1024,SMALL(IF(ISNUMBER(SEARCH(TRIM($F$3),'26.6'!$B$4:$B$1024)),ROW('26.6'!$B$4:$B$1024)-ROW('26.6'!$B$4)+1),ROWS(G$7:G108))),""))</f>
        <v/>
      </c>
      <c r="H108" s="162" t="str">
        <f t="array" ref="H108">IF(LEN(TRIM($F$3))=0,"",IFERROR(INDEX('26.6'!I$4:I$1024,SMALL(IF(ISNUMBER(SEARCH(TRIM($F$3),'26.6'!$B$4:$B$1024)),ROW('26.6'!$B$4:$B$1024)-ROW('26.6'!$B$4)+1),ROWS(H$7:H108))),""))</f>
        <v/>
      </c>
      <c r="I108" s="118" t="str">
        <f t="array" ref="I108">IF(LEN(TRIM($F$3))=0,"",IFERROR(INDEX('26.6'!J$4:J$1024,SMALL(IF(ISNUMBER(SEARCH(TRIM($F$3),'26.6'!$B$4:$B$1024)),ROW('26.6'!$B$4:$B$1024)-ROW('26.6'!$B$4)+1),ROWS(I$7:I108))),""))</f>
        <v/>
      </c>
    </row>
    <row r="109" spans="2:9" ht="22.5" customHeight="1" x14ac:dyDescent="0.3">
      <c r="B109" s="121" t="str">
        <f>IF(OR(C109="",C109="검색 결과가 없습니다."),"",ROWS($B$7:B109))</f>
        <v/>
      </c>
      <c r="C109" s="162" t="str">
        <f t="array" ref="C109">IF(LEN(TRIM($F$3))=0,"",IFERROR(INDEX('26.6'!D$4:D$1024,SMALL(IF(ISNUMBER(SEARCH(TRIM($F$3),'26.6'!$B$4:$B$1024)),ROW('26.6'!$B$4:$B$1024)-ROW('26.6'!$B$4)+1),ROWS(C$7:C109))),""))</f>
        <v/>
      </c>
      <c r="D109" s="162" t="str">
        <f t="array" ref="D109">IF(LEN(TRIM($F$3))=0,"",IFERROR(INDEX('26.6'!E$4:E$1024,SMALL(IF(ISNUMBER(SEARCH(TRIM($F$3),'26.6'!$B$4:$B$1024)),ROW('26.6'!$B$4:$B$1024)-ROW('26.6'!$B$4)+1),ROWS(D$7:D109))),""))</f>
        <v/>
      </c>
      <c r="E109" s="162" t="str">
        <f t="array" ref="E109">IF(LEN(TRIM($F$3))=0,"",IFERROR(INDEX('26.6'!F$4:F$1024,SMALL(IF(ISNUMBER(SEARCH(TRIM($F$3),'26.6'!$B$4:$B$1024)),ROW('26.6'!$B$4:$B$1024)-ROW('26.6'!$B$4)+1),ROWS(E$7:E109))),""))</f>
        <v/>
      </c>
      <c r="F109" s="213" t="str">
        <f t="array" ref="F109">IF(LEN(TRIM($F$3))=0,"",IFERROR(INDEX('26.6'!G$4:G$1024,SMALL(IF(ISNUMBER(SEARCH(TRIM($F$3),'26.6'!$B$4:$B$1024)),ROW('26.6'!$B$4:$B$1024)-ROW('26.6'!$B$4)+1),ROWS(F$7:F109))),""))</f>
        <v/>
      </c>
      <c r="G109" s="162" t="str">
        <f t="array" ref="G109">IF(LEN(TRIM($F$3))=0,"",IFERROR(INDEX('26.6'!H$4:H$1024,SMALL(IF(ISNUMBER(SEARCH(TRIM($F$3),'26.6'!$B$4:$B$1024)),ROW('26.6'!$B$4:$B$1024)-ROW('26.6'!$B$4)+1),ROWS(G$7:G109))),""))</f>
        <v/>
      </c>
      <c r="H109" s="162" t="str">
        <f t="array" ref="H109">IF(LEN(TRIM($F$3))=0,"",IFERROR(INDEX('26.6'!I$4:I$1024,SMALL(IF(ISNUMBER(SEARCH(TRIM($F$3),'26.6'!$B$4:$B$1024)),ROW('26.6'!$B$4:$B$1024)-ROW('26.6'!$B$4)+1),ROWS(H$7:H109))),""))</f>
        <v/>
      </c>
      <c r="I109" s="118" t="str">
        <f t="array" ref="I109">IF(LEN(TRIM($F$3))=0,"",IFERROR(INDEX('26.6'!J$4:J$1024,SMALL(IF(ISNUMBER(SEARCH(TRIM($F$3),'26.6'!$B$4:$B$1024)),ROW('26.6'!$B$4:$B$1024)-ROW('26.6'!$B$4)+1),ROWS(I$7:I109))),""))</f>
        <v/>
      </c>
    </row>
    <row r="110" spans="2:9" ht="22.5" customHeight="1" x14ac:dyDescent="0.3">
      <c r="B110" s="121" t="str">
        <f>IF(OR(C110="",C110="검색 결과가 없습니다."),"",ROWS($B$7:B110))</f>
        <v/>
      </c>
      <c r="C110" s="162" t="str">
        <f t="array" ref="C110">IF(LEN(TRIM($F$3))=0,"",IFERROR(INDEX('26.6'!D$4:D$1024,SMALL(IF(ISNUMBER(SEARCH(TRIM($F$3),'26.6'!$B$4:$B$1024)),ROW('26.6'!$B$4:$B$1024)-ROW('26.6'!$B$4)+1),ROWS(C$7:C110))),""))</f>
        <v/>
      </c>
      <c r="D110" s="162" t="str">
        <f t="array" ref="D110">IF(LEN(TRIM($F$3))=0,"",IFERROR(INDEX('26.6'!E$4:E$1024,SMALL(IF(ISNUMBER(SEARCH(TRIM($F$3),'26.6'!$B$4:$B$1024)),ROW('26.6'!$B$4:$B$1024)-ROW('26.6'!$B$4)+1),ROWS(D$7:D110))),""))</f>
        <v/>
      </c>
      <c r="E110" s="162" t="str">
        <f t="array" ref="E110">IF(LEN(TRIM($F$3))=0,"",IFERROR(INDEX('26.6'!F$4:F$1024,SMALL(IF(ISNUMBER(SEARCH(TRIM($F$3),'26.6'!$B$4:$B$1024)),ROW('26.6'!$B$4:$B$1024)-ROW('26.6'!$B$4)+1),ROWS(E$7:E110))),""))</f>
        <v/>
      </c>
      <c r="F110" s="213" t="str">
        <f t="array" ref="F110">IF(LEN(TRIM($F$3))=0,"",IFERROR(INDEX('26.6'!G$4:G$1024,SMALL(IF(ISNUMBER(SEARCH(TRIM($F$3),'26.6'!$B$4:$B$1024)),ROW('26.6'!$B$4:$B$1024)-ROW('26.6'!$B$4)+1),ROWS(F$7:F110))),""))</f>
        <v/>
      </c>
      <c r="G110" s="162" t="str">
        <f t="array" ref="G110">IF(LEN(TRIM($F$3))=0,"",IFERROR(INDEX('26.6'!H$4:H$1024,SMALL(IF(ISNUMBER(SEARCH(TRIM($F$3),'26.6'!$B$4:$B$1024)),ROW('26.6'!$B$4:$B$1024)-ROW('26.6'!$B$4)+1),ROWS(G$7:G110))),""))</f>
        <v/>
      </c>
      <c r="H110" s="162" t="str">
        <f t="array" ref="H110">IF(LEN(TRIM($F$3))=0,"",IFERROR(INDEX('26.6'!I$4:I$1024,SMALL(IF(ISNUMBER(SEARCH(TRIM($F$3),'26.6'!$B$4:$B$1024)),ROW('26.6'!$B$4:$B$1024)-ROW('26.6'!$B$4)+1),ROWS(H$7:H110))),""))</f>
        <v/>
      </c>
      <c r="I110" s="118" t="str">
        <f t="array" ref="I110">IF(LEN(TRIM($F$3))=0,"",IFERROR(INDEX('26.6'!J$4:J$1024,SMALL(IF(ISNUMBER(SEARCH(TRIM($F$3),'26.6'!$B$4:$B$1024)),ROW('26.6'!$B$4:$B$1024)-ROW('26.6'!$B$4)+1),ROWS(I$7:I110))),""))</f>
        <v/>
      </c>
    </row>
    <row r="111" spans="2:9" ht="22.5" customHeight="1" x14ac:dyDescent="0.3">
      <c r="B111" s="121" t="str">
        <f>IF(OR(C111="",C111="검색 결과가 없습니다."),"",ROWS($B$7:B111))</f>
        <v/>
      </c>
      <c r="C111" s="162" t="str">
        <f t="array" ref="C111">IF(LEN(TRIM($F$3))=0,"",IFERROR(INDEX('26.6'!D$4:D$1024,SMALL(IF(ISNUMBER(SEARCH(TRIM($F$3),'26.6'!$B$4:$B$1024)),ROW('26.6'!$B$4:$B$1024)-ROW('26.6'!$B$4)+1),ROWS(C$7:C111))),""))</f>
        <v/>
      </c>
      <c r="D111" s="162" t="str">
        <f t="array" ref="D111">IF(LEN(TRIM($F$3))=0,"",IFERROR(INDEX('26.6'!E$4:E$1024,SMALL(IF(ISNUMBER(SEARCH(TRIM($F$3),'26.6'!$B$4:$B$1024)),ROW('26.6'!$B$4:$B$1024)-ROW('26.6'!$B$4)+1),ROWS(D$7:D111))),""))</f>
        <v/>
      </c>
      <c r="E111" s="162" t="str">
        <f t="array" ref="E111">IF(LEN(TRIM($F$3))=0,"",IFERROR(INDEX('26.6'!F$4:F$1024,SMALL(IF(ISNUMBER(SEARCH(TRIM($F$3),'26.6'!$B$4:$B$1024)),ROW('26.6'!$B$4:$B$1024)-ROW('26.6'!$B$4)+1),ROWS(E$7:E111))),""))</f>
        <v/>
      </c>
      <c r="F111" s="213" t="str">
        <f t="array" ref="F111">IF(LEN(TRIM($F$3))=0,"",IFERROR(INDEX('26.6'!G$4:G$1024,SMALL(IF(ISNUMBER(SEARCH(TRIM($F$3),'26.6'!$B$4:$B$1024)),ROW('26.6'!$B$4:$B$1024)-ROW('26.6'!$B$4)+1),ROWS(F$7:F111))),""))</f>
        <v/>
      </c>
      <c r="G111" s="162" t="str">
        <f t="array" ref="G111">IF(LEN(TRIM($F$3))=0,"",IFERROR(INDEX('26.6'!H$4:H$1024,SMALL(IF(ISNUMBER(SEARCH(TRIM($F$3),'26.6'!$B$4:$B$1024)),ROW('26.6'!$B$4:$B$1024)-ROW('26.6'!$B$4)+1),ROWS(G$7:G111))),""))</f>
        <v/>
      </c>
      <c r="H111" s="162" t="str">
        <f t="array" ref="H111">IF(LEN(TRIM($F$3))=0,"",IFERROR(INDEX('26.6'!I$4:I$1024,SMALL(IF(ISNUMBER(SEARCH(TRIM($F$3),'26.6'!$B$4:$B$1024)),ROW('26.6'!$B$4:$B$1024)-ROW('26.6'!$B$4)+1),ROWS(H$7:H111))),""))</f>
        <v/>
      </c>
      <c r="I111" s="118" t="str">
        <f t="array" ref="I111">IF(LEN(TRIM($F$3))=0,"",IFERROR(INDEX('26.6'!J$4:J$1024,SMALL(IF(ISNUMBER(SEARCH(TRIM($F$3),'26.6'!$B$4:$B$1024)),ROW('26.6'!$B$4:$B$1024)-ROW('26.6'!$B$4)+1),ROWS(I$7:I111))),""))</f>
        <v/>
      </c>
    </row>
    <row r="112" spans="2:9" ht="22.5" customHeight="1" x14ac:dyDescent="0.3">
      <c r="B112" s="121" t="str">
        <f>IF(OR(C112="",C112="검색 결과가 없습니다."),"",ROWS($B$7:B112))</f>
        <v/>
      </c>
      <c r="C112" s="162" t="str">
        <f t="array" ref="C112">IF(LEN(TRIM($F$3))=0,"",IFERROR(INDEX('26.6'!D$4:D$1024,SMALL(IF(ISNUMBER(SEARCH(TRIM($F$3),'26.6'!$B$4:$B$1024)),ROW('26.6'!$B$4:$B$1024)-ROW('26.6'!$B$4)+1),ROWS(C$7:C112))),""))</f>
        <v/>
      </c>
      <c r="D112" s="162" t="str">
        <f t="array" ref="D112">IF(LEN(TRIM($F$3))=0,"",IFERROR(INDEX('26.6'!E$4:E$1024,SMALL(IF(ISNUMBER(SEARCH(TRIM($F$3),'26.6'!$B$4:$B$1024)),ROW('26.6'!$B$4:$B$1024)-ROW('26.6'!$B$4)+1),ROWS(D$7:D112))),""))</f>
        <v/>
      </c>
      <c r="E112" s="162" t="str">
        <f t="array" ref="E112">IF(LEN(TRIM($F$3))=0,"",IFERROR(INDEX('26.6'!F$4:F$1024,SMALL(IF(ISNUMBER(SEARCH(TRIM($F$3),'26.6'!$B$4:$B$1024)),ROW('26.6'!$B$4:$B$1024)-ROW('26.6'!$B$4)+1),ROWS(E$7:E112))),""))</f>
        <v/>
      </c>
      <c r="F112" s="213" t="str">
        <f t="array" ref="F112">IF(LEN(TRIM($F$3))=0,"",IFERROR(INDEX('26.6'!G$4:G$1024,SMALL(IF(ISNUMBER(SEARCH(TRIM($F$3),'26.6'!$B$4:$B$1024)),ROW('26.6'!$B$4:$B$1024)-ROW('26.6'!$B$4)+1),ROWS(F$7:F112))),""))</f>
        <v/>
      </c>
      <c r="G112" s="162" t="str">
        <f t="array" ref="G112">IF(LEN(TRIM($F$3))=0,"",IFERROR(INDEX('26.6'!H$4:H$1024,SMALL(IF(ISNUMBER(SEARCH(TRIM($F$3),'26.6'!$B$4:$B$1024)),ROW('26.6'!$B$4:$B$1024)-ROW('26.6'!$B$4)+1),ROWS(G$7:G112))),""))</f>
        <v/>
      </c>
      <c r="H112" s="162" t="str">
        <f t="array" ref="H112">IF(LEN(TRIM($F$3))=0,"",IFERROR(INDEX('26.6'!I$4:I$1024,SMALL(IF(ISNUMBER(SEARCH(TRIM($F$3),'26.6'!$B$4:$B$1024)),ROW('26.6'!$B$4:$B$1024)-ROW('26.6'!$B$4)+1),ROWS(H$7:H112))),""))</f>
        <v/>
      </c>
      <c r="I112" s="118" t="str">
        <f t="array" ref="I112">IF(LEN(TRIM($F$3))=0,"",IFERROR(INDEX('26.6'!J$4:J$1024,SMALL(IF(ISNUMBER(SEARCH(TRIM($F$3),'26.6'!$B$4:$B$1024)),ROW('26.6'!$B$4:$B$1024)-ROW('26.6'!$B$4)+1),ROWS(I$7:I112))),""))</f>
        <v/>
      </c>
    </row>
    <row r="113" spans="2:9" ht="22.5" customHeight="1" x14ac:dyDescent="0.3">
      <c r="B113" s="121" t="str">
        <f>IF(OR(C113="",C113="검색 결과가 없습니다."),"",ROWS($B$7:B113))</f>
        <v/>
      </c>
      <c r="C113" s="162" t="str">
        <f t="array" ref="C113">IF(LEN(TRIM($F$3))=0,"",IFERROR(INDEX('26.6'!D$4:D$1024,SMALL(IF(ISNUMBER(SEARCH(TRIM($F$3),'26.6'!$B$4:$B$1024)),ROW('26.6'!$B$4:$B$1024)-ROW('26.6'!$B$4)+1),ROWS(C$7:C113))),""))</f>
        <v/>
      </c>
      <c r="D113" s="162" t="str">
        <f t="array" ref="D113">IF(LEN(TRIM($F$3))=0,"",IFERROR(INDEX('26.6'!E$4:E$1024,SMALL(IF(ISNUMBER(SEARCH(TRIM($F$3),'26.6'!$B$4:$B$1024)),ROW('26.6'!$B$4:$B$1024)-ROW('26.6'!$B$4)+1),ROWS(D$7:D113))),""))</f>
        <v/>
      </c>
      <c r="E113" s="162" t="str">
        <f t="array" ref="E113">IF(LEN(TRIM($F$3))=0,"",IFERROR(INDEX('26.6'!F$4:F$1024,SMALL(IF(ISNUMBER(SEARCH(TRIM($F$3),'26.6'!$B$4:$B$1024)),ROW('26.6'!$B$4:$B$1024)-ROW('26.6'!$B$4)+1),ROWS(E$7:E113))),""))</f>
        <v/>
      </c>
      <c r="F113" s="213" t="str">
        <f t="array" ref="F113">IF(LEN(TRIM($F$3))=0,"",IFERROR(INDEX('26.6'!G$4:G$1024,SMALL(IF(ISNUMBER(SEARCH(TRIM($F$3),'26.6'!$B$4:$B$1024)),ROW('26.6'!$B$4:$B$1024)-ROW('26.6'!$B$4)+1),ROWS(F$7:F113))),""))</f>
        <v/>
      </c>
      <c r="G113" s="162" t="str">
        <f t="array" ref="G113">IF(LEN(TRIM($F$3))=0,"",IFERROR(INDEX('26.6'!H$4:H$1024,SMALL(IF(ISNUMBER(SEARCH(TRIM($F$3),'26.6'!$B$4:$B$1024)),ROW('26.6'!$B$4:$B$1024)-ROW('26.6'!$B$4)+1),ROWS(G$7:G113))),""))</f>
        <v/>
      </c>
      <c r="H113" s="162" t="str">
        <f t="array" ref="H113">IF(LEN(TRIM($F$3))=0,"",IFERROR(INDEX('26.6'!I$4:I$1024,SMALL(IF(ISNUMBER(SEARCH(TRIM($F$3),'26.6'!$B$4:$B$1024)),ROW('26.6'!$B$4:$B$1024)-ROW('26.6'!$B$4)+1),ROWS(H$7:H113))),""))</f>
        <v/>
      </c>
      <c r="I113" s="118" t="str">
        <f t="array" ref="I113">IF(LEN(TRIM($F$3))=0,"",IFERROR(INDEX('26.6'!J$4:J$1024,SMALL(IF(ISNUMBER(SEARCH(TRIM($F$3),'26.6'!$B$4:$B$1024)),ROW('26.6'!$B$4:$B$1024)-ROW('26.6'!$B$4)+1),ROWS(I$7:I113))),""))</f>
        <v/>
      </c>
    </row>
    <row r="114" spans="2:9" ht="22.5" customHeight="1" x14ac:dyDescent="0.3">
      <c r="B114" s="121" t="str">
        <f>IF(OR(C114="",C114="검색 결과가 없습니다."),"",ROWS($B$7:B114))</f>
        <v/>
      </c>
      <c r="C114" s="162" t="str">
        <f t="array" ref="C114">IF(LEN(TRIM($F$3))=0,"",IFERROR(INDEX('26.6'!D$4:D$1024,SMALL(IF(ISNUMBER(SEARCH(TRIM($F$3),'26.6'!$B$4:$B$1024)),ROW('26.6'!$B$4:$B$1024)-ROW('26.6'!$B$4)+1),ROWS(C$7:C114))),""))</f>
        <v/>
      </c>
      <c r="D114" s="162" t="str">
        <f t="array" ref="D114">IF(LEN(TRIM($F$3))=0,"",IFERROR(INDEX('26.6'!E$4:E$1024,SMALL(IF(ISNUMBER(SEARCH(TRIM($F$3),'26.6'!$B$4:$B$1024)),ROW('26.6'!$B$4:$B$1024)-ROW('26.6'!$B$4)+1),ROWS(D$7:D114))),""))</f>
        <v/>
      </c>
      <c r="E114" s="162" t="str">
        <f t="array" ref="E114">IF(LEN(TRIM($F$3))=0,"",IFERROR(INDEX('26.6'!F$4:F$1024,SMALL(IF(ISNUMBER(SEARCH(TRIM($F$3),'26.6'!$B$4:$B$1024)),ROW('26.6'!$B$4:$B$1024)-ROW('26.6'!$B$4)+1),ROWS(E$7:E114))),""))</f>
        <v/>
      </c>
      <c r="F114" s="213" t="str">
        <f t="array" ref="F114">IF(LEN(TRIM($F$3))=0,"",IFERROR(INDEX('26.6'!G$4:G$1024,SMALL(IF(ISNUMBER(SEARCH(TRIM($F$3),'26.6'!$B$4:$B$1024)),ROW('26.6'!$B$4:$B$1024)-ROW('26.6'!$B$4)+1),ROWS(F$7:F114))),""))</f>
        <v/>
      </c>
      <c r="G114" s="162" t="str">
        <f t="array" ref="G114">IF(LEN(TRIM($F$3))=0,"",IFERROR(INDEX('26.6'!H$4:H$1024,SMALL(IF(ISNUMBER(SEARCH(TRIM($F$3),'26.6'!$B$4:$B$1024)),ROW('26.6'!$B$4:$B$1024)-ROW('26.6'!$B$4)+1),ROWS(G$7:G114))),""))</f>
        <v/>
      </c>
      <c r="H114" s="162" t="str">
        <f t="array" ref="H114">IF(LEN(TRIM($F$3))=0,"",IFERROR(INDEX('26.6'!I$4:I$1024,SMALL(IF(ISNUMBER(SEARCH(TRIM($F$3),'26.6'!$B$4:$B$1024)),ROW('26.6'!$B$4:$B$1024)-ROW('26.6'!$B$4)+1),ROWS(H$7:H114))),""))</f>
        <v/>
      </c>
      <c r="I114" s="118" t="str">
        <f t="array" ref="I114">IF(LEN(TRIM($F$3))=0,"",IFERROR(INDEX('26.6'!J$4:J$1024,SMALL(IF(ISNUMBER(SEARCH(TRIM($F$3),'26.6'!$B$4:$B$1024)),ROW('26.6'!$B$4:$B$1024)-ROW('26.6'!$B$4)+1),ROWS(I$7:I114))),""))</f>
        <v/>
      </c>
    </row>
    <row r="115" spans="2:9" ht="22.5" customHeight="1" x14ac:dyDescent="0.3">
      <c r="B115" s="121" t="str">
        <f>IF(OR(C115="",C115="검색 결과가 없습니다."),"",ROWS($B$7:B115))</f>
        <v/>
      </c>
      <c r="C115" s="162" t="str">
        <f t="array" ref="C115">IF(LEN(TRIM($F$3))=0,"",IFERROR(INDEX('26.6'!D$4:D$1024,SMALL(IF(ISNUMBER(SEARCH(TRIM($F$3),'26.6'!$B$4:$B$1024)),ROW('26.6'!$B$4:$B$1024)-ROW('26.6'!$B$4)+1),ROWS(C$7:C115))),""))</f>
        <v/>
      </c>
      <c r="D115" s="162" t="str">
        <f t="array" ref="D115">IF(LEN(TRIM($F$3))=0,"",IFERROR(INDEX('26.6'!E$4:E$1024,SMALL(IF(ISNUMBER(SEARCH(TRIM($F$3),'26.6'!$B$4:$B$1024)),ROW('26.6'!$B$4:$B$1024)-ROW('26.6'!$B$4)+1),ROWS(D$7:D115))),""))</f>
        <v/>
      </c>
      <c r="E115" s="162" t="str">
        <f t="array" ref="E115">IF(LEN(TRIM($F$3))=0,"",IFERROR(INDEX('26.6'!F$4:F$1024,SMALL(IF(ISNUMBER(SEARCH(TRIM($F$3),'26.6'!$B$4:$B$1024)),ROW('26.6'!$B$4:$B$1024)-ROW('26.6'!$B$4)+1),ROWS(E$7:E115))),""))</f>
        <v/>
      </c>
      <c r="F115" s="213" t="str">
        <f t="array" ref="F115">IF(LEN(TRIM($F$3))=0,"",IFERROR(INDEX('26.6'!G$4:G$1024,SMALL(IF(ISNUMBER(SEARCH(TRIM($F$3),'26.6'!$B$4:$B$1024)),ROW('26.6'!$B$4:$B$1024)-ROW('26.6'!$B$4)+1),ROWS(F$7:F115))),""))</f>
        <v/>
      </c>
      <c r="G115" s="162" t="str">
        <f t="array" ref="G115">IF(LEN(TRIM($F$3))=0,"",IFERROR(INDEX('26.6'!H$4:H$1024,SMALL(IF(ISNUMBER(SEARCH(TRIM($F$3),'26.6'!$B$4:$B$1024)),ROW('26.6'!$B$4:$B$1024)-ROW('26.6'!$B$4)+1),ROWS(G$7:G115))),""))</f>
        <v/>
      </c>
      <c r="H115" s="162" t="str">
        <f t="array" ref="H115">IF(LEN(TRIM($F$3))=0,"",IFERROR(INDEX('26.6'!I$4:I$1024,SMALL(IF(ISNUMBER(SEARCH(TRIM($F$3),'26.6'!$B$4:$B$1024)),ROW('26.6'!$B$4:$B$1024)-ROW('26.6'!$B$4)+1),ROWS(H$7:H115))),""))</f>
        <v/>
      </c>
      <c r="I115" s="118" t="str">
        <f t="array" ref="I115">IF(LEN(TRIM($F$3))=0,"",IFERROR(INDEX('26.6'!J$4:J$1024,SMALL(IF(ISNUMBER(SEARCH(TRIM($F$3),'26.6'!$B$4:$B$1024)),ROW('26.6'!$B$4:$B$1024)-ROW('26.6'!$B$4)+1),ROWS(I$7:I115))),""))</f>
        <v/>
      </c>
    </row>
    <row r="116" spans="2:9" ht="22.5" customHeight="1" x14ac:dyDescent="0.3">
      <c r="B116" s="121" t="str">
        <f>IF(OR(C116="",C116="검색 결과가 없습니다."),"",ROWS($B$7:B116))</f>
        <v/>
      </c>
      <c r="C116" s="162" t="str">
        <f t="array" ref="C116">IF(LEN(TRIM($F$3))=0,"",IFERROR(INDEX('26.6'!D$4:D$1024,SMALL(IF(ISNUMBER(SEARCH(TRIM($F$3),'26.6'!$B$4:$B$1024)),ROW('26.6'!$B$4:$B$1024)-ROW('26.6'!$B$4)+1),ROWS(C$7:C116))),""))</f>
        <v/>
      </c>
      <c r="D116" s="162" t="str">
        <f t="array" ref="D116">IF(LEN(TRIM($F$3))=0,"",IFERROR(INDEX('26.6'!E$4:E$1024,SMALL(IF(ISNUMBER(SEARCH(TRIM($F$3),'26.6'!$B$4:$B$1024)),ROW('26.6'!$B$4:$B$1024)-ROW('26.6'!$B$4)+1),ROWS(D$7:D116))),""))</f>
        <v/>
      </c>
      <c r="E116" s="162" t="str">
        <f t="array" ref="E116">IF(LEN(TRIM($F$3))=0,"",IFERROR(INDEX('26.6'!F$4:F$1024,SMALL(IF(ISNUMBER(SEARCH(TRIM($F$3),'26.6'!$B$4:$B$1024)),ROW('26.6'!$B$4:$B$1024)-ROW('26.6'!$B$4)+1),ROWS(E$7:E116))),""))</f>
        <v/>
      </c>
      <c r="F116" s="213" t="str">
        <f t="array" ref="F116">IF(LEN(TRIM($F$3))=0,"",IFERROR(INDEX('26.6'!G$4:G$1024,SMALL(IF(ISNUMBER(SEARCH(TRIM($F$3),'26.6'!$B$4:$B$1024)),ROW('26.6'!$B$4:$B$1024)-ROW('26.6'!$B$4)+1),ROWS(F$7:F116))),""))</f>
        <v/>
      </c>
      <c r="G116" s="162" t="str">
        <f t="array" ref="G116">IF(LEN(TRIM($F$3))=0,"",IFERROR(INDEX('26.6'!H$4:H$1024,SMALL(IF(ISNUMBER(SEARCH(TRIM($F$3),'26.6'!$B$4:$B$1024)),ROW('26.6'!$B$4:$B$1024)-ROW('26.6'!$B$4)+1),ROWS(G$7:G116))),""))</f>
        <v/>
      </c>
      <c r="H116" s="162" t="str">
        <f t="array" ref="H116">IF(LEN(TRIM($F$3))=0,"",IFERROR(INDEX('26.6'!I$4:I$1024,SMALL(IF(ISNUMBER(SEARCH(TRIM($F$3),'26.6'!$B$4:$B$1024)),ROW('26.6'!$B$4:$B$1024)-ROW('26.6'!$B$4)+1),ROWS(H$7:H116))),""))</f>
        <v/>
      </c>
      <c r="I116" s="118" t="str">
        <f t="array" ref="I116">IF(LEN(TRIM($F$3))=0,"",IFERROR(INDEX('26.6'!J$4:J$1024,SMALL(IF(ISNUMBER(SEARCH(TRIM($F$3),'26.6'!$B$4:$B$1024)),ROW('26.6'!$B$4:$B$1024)-ROW('26.6'!$B$4)+1),ROWS(I$7:I116))),""))</f>
        <v/>
      </c>
    </row>
    <row r="117" spans="2:9" ht="22.5" customHeight="1" x14ac:dyDescent="0.3">
      <c r="B117" s="121" t="str">
        <f>IF(OR(C117="",C117="검색 결과가 없습니다."),"",ROWS($B$7:B117))</f>
        <v/>
      </c>
      <c r="C117" s="162" t="str">
        <f t="array" ref="C117">IF(LEN(TRIM($F$3))=0,"",IFERROR(INDEX('26.6'!D$4:D$1024,SMALL(IF(ISNUMBER(SEARCH(TRIM($F$3),'26.6'!$B$4:$B$1024)),ROW('26.6'!$B$4:$B$1024)-ROW('26.6'!$B$4)+1),ROWS(C$7:C117))),""))</f>
        <v/>
      </c>
      <c r="D117" s="162" t="str">
        <f t="array" ref="D117">IF(LEN(TRIM($F$3))=0,"",IFERROR(INDEX('26.6'!E$4:E$1024,SMALL(IF(ISNUMBER(SEARCH(TRIM($F$3),'26.6'!$B$4:$B$1024)),ROW('26.6'!$B$4:$B$1024)-ROW('26.6'!$B$4)+1),ROWS(D$7:D117))),""))</f>
        <v/>
      </c>
      <c r="E117" s="162" t="str">
        <f t="array" ref="E117">IF(LEN(TRIM($F$3))=0,"",IFERROR(INDEX('26.6'!F$4:F$1024,SMALL(IF(ISNUMBER(SEARCH(TRIM($F$3),'26.6'!$B$4:$B$1024)),ROW('26.6'!$B$4:$B$1024)-ROW('26.6'!$B$4)+1),ROWS(E$7:E117))),""))</f>
        <v/>
      </c>
      <c r="F117" s="213" t="str">
        <f t="array" ref="F117">IF(LEN(TRIM($F$3))=0,"",IFERROR(INDEX('26.6'!G$4:G$1024,SMALL(IF(ISNUMBER(SEARCH(TRIM($F$3),'26.6'!$B$4:$B$1024)),ROW('26.6'!$B$4:$B$1024)-ROW('26.6'!$B$4)+1),ROWS(F$7:F117))),""))</f>
        <v/>
      </c>
      <c r="G117" s="162" t="str">
        <f t="array" ref="G117">IF(LEN(TRIM($F$3))=0,"",IFERROR(INDEX('26.6'!H$4:H$1024,SMALL(IF(ISNUMBER(SEARCH(TRIM($F$3),'26.6'!$B$4:$B$1024)),ROW('26.6'!$B$4:$B$1024)-ROW('26.6'!$B$4)+1),ROWS(G$7:G117))),""))</f>
        <v/>
      </c>
      <c r="H117" s="162" t="str">
        <f t="array" ref="H117">IF(LEN(TRIM($F$3))=0,"",IFERROR(INDEX('26.6'!I$4:I$1024,SMALL(IF(ISNUMBER(SEARCH(TRIM($F$3),'26.6'!$B$4:$B$1024)),ROW('26.6'!$B$4:$B$1024)-ROW('26.6'!$B$4)+1),ROWS(H$7:H117))),""))</f>
        <v/>
      </c>
      <c r="I117" s="118" t="str">
        <f t="array" ref="I117">IF(LEN(TRIM($F$3))=0,"",IFERROR(INDEX('26.6'!J$4:J$1024,SMALL(IF(ISNUMBER(SEARCH(TRIM($F$3),'26.6'!$B$4:$B$1024)),ROW('26.6'!$B$4:$B$1024)-ROW('26.6'!$B$4)+1),ROWS(I$7:I117))),""))</f>
        <v/>
      </c>
    </row>
    <row r="118" spans="2:9" ht="22.5" customHeight="1" x14ac:dyDescent="0.3">
      <c r="B118" s="121" t="str">
        <f>IF(OR(C118="",C118="검색 결과가 없습니다."),"",ROWS($B$7:B118))</f>
        <v/>
      </c>
      <c r="C118" s="162" t="str">
        <f t="array" ref="C118">IF(LEN(TRIM($F$3))=0,"",IFERROR(INDEX('26.6'!D$4:D$1024,SMALL(IF(ISNUMBER(SEARCH(TRIM($F$3),'26.6'!$B$4:$B$1024)),ROW('26.6'!$B$4:$B$1024)-ROW('26.6'!$B$4)+1),ROWS(C$7:C118))),""))</f>
        <v/>
      </c>
      <c r="D118" s="162" t="str">
        <f t="array" ref="D118">IF(LEN(TRIM($F$3))=0,"",IFERROR(INDEX('26.6'!E$4:E$1024,SMALL(IF(ISNUMBER(SEARCH(TRIM($F$3),'26.6'!$B$4:$B$1024)),ROW('26.6'!$B$4:$B$1024)-ROW('26.6'!$B$4)+1),ROWS(D$7:D118))),""))</f>
        <v/>
      </c>
      <c r="E118" s="162" t="str">
        <f t="array" ref="E118">IF(LEN(TRIM($F$3))=0,"",IFERROR(INDEX('26.6'!F$4:F$1024,SMALL(IF(ISNUMBER(SEARCH(TRIM($F$3),'26.6'!$B$4:$B$1024)),ROW('26.6'!$B$4:$B$1024)-ROW('26.6'!$B$4)+1),ROWS(E$7:E118))),""))</f>
        <v/>
      </c>
      <c r="F118" s="213" t="str">
        <f t="array" ref="F118">IF(LEN(TRIM($F$3))=0,"",IFERROR(INDEX('26.6'!G$4:G$1024,SMALL(IF(ISNUMBER(SEARCH(TRIM($F$3),'26.6'!$B$4:$B$1024)),ROW('26.6'!$B$4:$B$1024)-ROW('26.6'!$B$4)+1),ROWS(F$7:F118))),""))</f>
        <v/>
      </c>
      <c r="G118" s="162" t="str">
        <f t="array" ref="G118">IF(LEN(TRIM($F$3))=0,"",IFERROR(INDEX('26.6'!H$4:H$1024,SMALL(IF(ISNUMBER(SEARCH(TRIM($F$3),'26.6'!$B$4:$B$1024)),ROW('26.6'!$B$4:$B$1024)-ROW('26.6'!$B$4)+1),ROWS(G$7:G118))),""))</f>
        <v/>
      </c>
      <c r="H118" s="162" t="str">
        <f t="array" ref="H118">IF(LEN(TRIM($F$3))=0,"",IFERROR(INDEX('26.6'!I$4:I$1024,SMALL(IF(ISNUMBER(SEARCH(TRIM($F$3),'26.6'!$B$4:$B$1024)),ROW('26.6'!$B$4:$B$1024)-ROW('26.6'!$B$4)+1),ROWS(H$7:H118))),""))</f>
        <v/>
      </c>
      <c r="I118" s="118" t="str">
        <f t="array" ref="I118">IF(LEN(TRIM($F$3))=0,"",IFERROR(INDEX('26.6'!J$4:J$1024,SMALL(IF(ISNUMBER(SEARCH(TRIM($F$3),'26.6'!$B$4:$B$1024)),ROW('26.6'!$B$4:$B$1024)-ROW('26.6'!$B$4)+1),ROWS(I$7:I118))),""))</f>
        <v/>
      </c>
    </row>
    <row r="119" spans="2:9" ht="22.5" customHeight="1" x14ac:dyDescent="0.3">
      <c r="B119" s="121" t="str">
        <f>IF(OR(C119="",C119="검색 결과가 없습니다."),"",ROWS($B$7:B119))</f>
        <v/>
      </c>
      <c r="C119" s="162" t="str">
        <f t="array" ref="C119">IF(LEN(TRIM($F$3))=0,"",IFERROR(INDEX('26.6'!D$4:D$1024,SMALL(IF(ISNUMBER(SEARCH(TRIM($F$3),'26.6'!$B$4:$B$1024)),ROW('26.6'!$B$4:$B$1024)-ROW('26.6'!$B$4)+1),ROWS(C$7:C119))),""))</f>
        <v/>
      </c>
      <c r="D119" s="162" t="str">
        <f t="array" ref="D119">IF(LEN(TRIM($F$3))=0,"",IFERROR(INDEX('26.6'!E$4:E$1024,SMALL(IF(ISNUMBER(SEARCH(TRIM($F$3),'26.6'!$B$4:$B$1024)),ROW('26.6'!$B$4:$B$1024)-ROW('26.6'!$B$4)+1),ROWS(D$7:D119))),""))</f>
        <v/>
      </c>
      <c r="E119" s="162" t="str">
        <f t="array" ref="E119">IF(LEN(TRIM($F$3))=0,"",IFERROR(INDEX('26.6'!F$4:F$1024,SMALL(IF(ISNUMBER(SEARCH(TRIM($F$3),'26.6'!$B$4:$B$1024)),ROW('26.6'!$B$4:$B$1024)-ROW('26.6'!$B$4)+1),ROWS(E$7:E119))),""))</f>
        <v/>
      </c>
      <c r="F119" s="213" t="str">
        <f t="array" ref="F119">IF(LEN(TRIM($F$3))=0,"",IFERROR(INDEX('26.6'!G$4:G$1024,SMALL(IF(ISNUMBER(SEARCH(TRIM($F$3),'26.6'!$B$4:$B$1024)),ROW('26.6'!$B$4:$B$1024)-ROW('26.6'!$B$4)+1),ROWS(F$7:F119))),""))</f>
        <v/>
      </c>
      <c r="G119" s="162" t="str">
        <f t="array" ref="G119">IF(LEN(TRIM($F$3))=0,"",IFERROR(INDEX('26.6'!H$4:H$1024,SMALL(IF(ISNUMBER(SEARCH(TRIM($F$3),'26.6'!$B$4:$B$1024)),ROW('26.6'!$B$4:$B$1024)-ROW('26.6'!$B$4)+1),ROWS(G$7:G119))),""))</f>
        <v/>
      </c>
      <c r="H119" s="162" t="str">
        <f t="array" ref="H119">IF(LEN(TRIM($F$3))=0,"",IFERROR(INDEX('26.6'!I$4:I$1024,SMALL(IF(ISNUMBER(SEARCH(TRIM($F$3),'26.6'!$B$4:$B$1024)),ROW('26.6'!$B$4:$B$1024)-ROW('26.6'!$B$4)+1),ROWS(H$7:H119))),""))</f>
        <v/>
      </c>
      <c r="I119" s="118" t="str">
        <f t="array" ref="I119">IF(LEN(TRIM($F$3))=0,"",IFERROR(INDEX('26.6'!J$4:J$1024,SMALL(IF(ISNUMBER(SEARCH(TRIM($F$3),'26.6'!$B$4:$B$1024)),ROW('26.6'!$B$4:$B$1024)-ROW('26.6'!$B$4)+1),ROWS(I$7:I119))),""))</f>
        <v/>
      </c>
    </row>
    <row r="120" spans="2:9" ht="22.5" customHeight="1" x14ac:dyDescent="0.3">
      <c r="B120" s="121" t="str">
        <f>IF(OR(C120="",C120="검색 결과가 없습니다."),"",ROWS($B$7:B120))</f>
        <v/>
      </c>
      <c r="C120" s="162" t="str">
        <f t="array" ref="C120">IF(LEN(TRIM($F$3))=0,"",IFERROR(INDEX('26.6'!D$4:D$1024,SMALL(IF(ISNUMBER(SEARCH(TRIM($F$3),'26.6'!$B$4:$B$1024)),ROW('26.6'!$B$4:$B$1024)-ROW('26.6'!$B$4)+1),ROWS(C$7:C120))),""))</f>
        <v/>
      </c>
      <c r="D120" s="162" t="str">
        <f t="array" ref="D120">IF(LEN(TRIM($F$3))=0,"",IFERROR(INDEX('26.6'!E$4:E$1024,SMALL(IF(ISNUMBER(SEARCH(TRIM($F$3),'26.6'!$B$4:$B$1024)),ROW('26.6'!$B$4:$B$1024)-ROW('26.6'!$B$4)+1),ROWS(D$7:D120))),""))</f>
        <v/>
      </c>
      <c r="E120" s="162" t="str">
        <f t="array" ref="E120">IF(LEN(TRIM($F$3))=0,"",IFERROR(INDEX('26.6'!F$4:F$1024,SMALL(IF(ISNUMBER(SEARCH(TRIM($F$3),'26.6'!$B$4:$B$1024)),ROW('26.6'!$B$4:$B$1024)-ROW('26.6'!$B$4)+1),ROWS(E$7:E120))),""))</f>
        <v/>
      </c>
      <c r="F120" s="213" t="str">
        <f t="array" ref="F120">IF(LEN(TRIM($F$3))=0,"",IFERROR(INDEX('26.6'!G$4:G$1024,SMALL(IF(ISNUMBER(SEARCH(TRIM($F$3),'26.6'!$B$4:$B$1024)),ROW('26.6'!$B$4:$B$1024)-ROW('26.6'!$B$4)+1),ROWS(F$7:F120))),""))</f>
        <v/>
      </c>
      <c r="G120" s="162" t="str">
        <f t="array" ref="G120">IF(LEN(TRIM($F$3))=0,"",IFERROR(INDEX('26.6'!H$4:H$1024,SMALL(IF(ISNUMBER(SEARCH(TRIM($F$3),'26.6'!$B$4:$B$1024)),ROW('26.6'!$B$4:$B$1024)-ROW('26.6'!$B$4)+1),ROWS(G$7:G120))),""))</f>
        <v/>
      </c>
      <c r="H120" s="162" t="str">
        <f t="array" ref="H120">IF(LEN(TRIM($F$3))=0,"",IFERROR(INDEX('26.6'!I$4:I$1024,SMALL(IF(ISNUMBER(SEARCH(TRIM($F$3),'26.6'!$B$4:$B$1024)),ROW('26.6'!$B$4:$B$1024)-ROW('26.6'!$B$4)+1),ROWS(H$7:H120))),""))</f>
        <v/>
      </c>
      <c r="I120" s="118" t="str">
        <f t="array" ref="I120">IF(LEN(TRIM($F$3))=0,"",IFERROR(INDEX('26.6'!J$4:J$1024,SMALL(IF(ISNUMBER(SEARCH(TRIM($F$3),'26.6'!$B$4:$B$1024)),ROW('26.6'!$B$4:$B$1024)-ROW('26.6'!$B$4)+1),ROWS(I$7:I120))),""))</f>
        <v/>
      </c>
    </row>
    <row r="121" spans="2:9" ht="22.5" customHeight="1" x14ac:dyDescent="0.3">
      <c r="B121" s="121" t="str">
        <f>IF(OR(C121="",C121="검색 결과가 없습니다."),"",ROWS($B$7:B121))</f>
        <v/>
      </c>
      <c r="C121" s="162" t="str">
        <f t="array" ref="C121">IF(LEN(TRIM($F$3))=0,"",IFERROR(INDEX('26.6'!D$4:D$1024,SMALL(IF(ISNUMBER(SEARCH(TRIM($F$3),'26.6'!$B$4:$B$1024)),ROW('26.6'!$B$4:$B$1024)-ROW('26.6'!$B$4)+1),ROWS(C$7:C121))),""))</f>
        <v/>
      </c>
      <c r="D121" s="162" t="str">
        <f t="array" ref="D121">IF(LEN(TRIM($F$3))=0,"",IFERROR(INDEX('26.6'!E$4:E$1024,SMALL(IF(ISNUMBER(SEARCH(TRIM($F$3),'26.6'!$B$4:$B$1024)),ROW('26.6'!$B$4:$B$1024)-ROW('26.6'!$B$4)+1),ROWS(D$7:D121))),""))</f>
        <v/>
      </c>
      <c r="E121" s="162" t="str">
        <f t="array" ref="E121">IF(LEN(TRIM($F$3))=0,"",IFERROR(INDEX('26.6'!F$4:F$1024,SMALL(IF(ISNUMBER(SEARCH(TRIM($F$3),'26.6'!$B$4:$B$1024)),ROW('26.6'!$B$4:$B$1024)-ROW('26.6'!$B$4)+1),ROWS(E$7:E121))),""))</f>
        <v/>
      </c>
      <c r="F121" s="213" t="str">
        <f t="array" ref="F121">IF(LEN(TRIM($F$3))=0,"",IFERROR(INDEX('26.6'!G$4:G$1024,SMALL(IF(ISNUMBER(SEARCH(TRIM($F$3),'26.6'!$B$4:$B$1024)),ROW('26.6'!$B$4:$B$1024)-ROW('26.6'!$B$4)+1),ROWS(F$7:F121))),""))</f>
        <v/>
      </c>
      <c r="G121" s="162" t="str">
        <f t="array" ref="G121">IF(LEN(TRIM($F$3))=0,"",IFERROR(INDEX('26.6'!H$4:H$1024,SMALL(IF(ISNUMBER(SEARCH(TRIM($F$3),'26.6'!$B$4:$B$1024)),ROW('26.6'!$B$4:$B$1024)-ROW('26.6'!$B$4)+1),ROWS(G$7:G121))),""))</f>
        <v/>
      </c>
      <c r="H121" s="162" t="str">
        <f t="array" ref="H121">IF(LEN(TRIM($F$3))=0,"",IFERROR(INDEX('26.6'!I$4:I$1024,SMALL(IF(ISNUMBER(SEARCH(TRIM($F$3),'26.6'!$B$4:$B$1024)),ROW('26.6'!$B$4:$B$1024)-ROW('26.6'!$B$4)+1),ROWS(H$7:H121))),""))</f>
        <v/>
      </c>
      <c r="I121" s="118" t="str">
        <f t="array" ref="I121">IF(LEN(TRIM($F$3))=0,"",IFERROR(INDEX('26.6'!J$4:J$1024,SMALL(IF(ISNUMBER(SEARCH(TRIM($F$3),'26.6'!$B$4:$B$1024)),ROW('26.6'!$B$4:$B$1024)-ROW('26.6'!$B$4)+1),ROWS(I$7:I121))),""))</f>
        <v/>
      </c>
    </row>
    <row r="122" spans="2:9" ht="22.5" customHeight="1" x14ac:dyDescent="0.3">
      <c r="B122" s="121" t="str">
        <f>IF(OR(C122="",C122="검색 결과가 없습니다."),"",ROWS($B$7:B122))</f>
        <v/>
      </c>
      <c r="C122" s="162" t="str">
        <f t="array" ref="C122">IF(LEN(TRIM($F$3))=0,"",IFERROR(INDEX('26.6'!D$4:D$1024,SMALL(IF(ISNUMBER(SEARCH(TRIM($F$3),'26.6'!$B$4:$B$1024)),ROW('26.6'!$B$4:$B$1024)-ROW('26.6'!$B$4)+1),ROWS(C$7:C122))),""))</f>
        <v/>
      </c>
      <c r="D122" s="162" t="str">
        <f t="array" ref="D122">IF(LEN(TRIM($F$3))=0,"",IFERROR(INDEX('26.6'!E$4:E$1024,SMALL(IF(ISNUMBER(SEARCH(TRIM($F$3),'26.6'!$B$4:$B$1024)),ROW('26.6'!$B$4:$B$1024)-ROW('26.6'!$B$4)+1),ROWS(D$7:D122))),""))</f>
        <v/>
      </c>
      <c r="E122" s="162" t="str">
        <f t="array" ref="E122">IF(LEN(TRIM($F$3))=0,"",IFERROR(INDEX('26.6'!F$4:F$1024,SMALL(IF(ISNUMBER(SEARCH(TRIM($F$3),'26.6'!$B$4:$B$1024)),ROW('26.6'!$B$4:$B$1024)-ROW('26.6'!$B$4)+1),ROWS(E$7:E122))),""))</f>
        <v/>
      </c>
      <c r="F122" s="213" t="str">
        <f t="array" ref="F122">IF(LEN(TRIM($F$3))=0,"",IFERROR(INDEX('26.6'!G$4:G$1024,SMALL(IF(ISNUMBER(SEARCH(TRIM($F$3),'26.6'!$B$4:$B$1024)),ROW('26.6'!$B$4:$B$1024)-ROW('26.6'!$B$4)+1),ROWS(F$7:F122))),""))</f>
        <v/>
      </c>
      <c r="G122" s="162" t="str">
        <f t="array" ref="G122">IF(LEN(TRIM($F$3))=0,"",IFERROR(INDEX('26.6'!H$4:H$1024,SMALL(IF(ISNUMBER(SEARCH(TRIM($F$3),'26.6'!$B$4:$B$1024)),ROW('26.6'!$B$4:$B$1024)-ROW('26.6'!$B$4)+1),ROWS(G$7:G122))),""))</f>
        <v/>
      </c>
      <c r="H122" s="162" t="str">
        <f t="array" ref="H122">IF(LEN(TRIM($F$3))=0,"",IFERROR(INDEX('26.6'!I$4:I$1024,SMALL(IF(ISNUMBER(SEARCH(TRIM($F$3),'26.6'!$B$4:$B$1024)),ROW('26.6'!$B$4:$B$1024)-ROW('26.6'!$B$4)+1),ROWS(H$7:H122))),""))</f>
        <v/>
      </c>
      <c r="I122" s="118" t="str">
        <f t="array" ref="I122">IF(LEN(TRIM($F$3))=0,"",IFERROR(INDEX('26.6'!J$4:J$1024,SMALL(IF(ISNUMBER(SEARCH(TRIM($F$3),'26.6'!$B$4:$B$1024)),ROW('26.6'!$B$4:$B$1024)-ROW('26.6'!$B$4)+1),ROWS(I$7:I122))),""))</f>
        <v/>
      </c>
    </row>
    <row r="123" spans="2:9" ht="22.5" customHeight="1" x14ac:dyDescent="0.3">
      <c r="B123" s="121" t="str">
        <f>IF(OR(C123="",C123="검색 결과가 없습니다."),"",ROWS($B$7:B123))</f>
        <v/>
      </c>
      <c r="C123" s="162" t="str">
        <f t="array" ref="C123">IF(LEN(TRIM($F$3))=0,"",IFERROR(INDEX('26.6'!D$4:D$1024,SMALL(IF(ISNUMBER(SEARCH(TRIM($F$3),'26.6'!$B$4:$B$1024)),ROW('26.6'!$B$4:$B$1024)-ROW('26.6'!$B$4)+1),ROWS(C$7:C123))),""))</f>
        <v/>
      </c>
      <c r="D123" s="162" t="str">
        <f t="array" ref="D123">IF(LEN(TRIM($F$3))=0,"",IFERROR(INDEX('26.6'!E$4:E$1024,SMALL(IF(ISNUMBER(SEARCH(TRIM($F$3),'26.6'!$B$4:$B$1024)),ROW('26.6'!$B$4:$B$1024)-ROW('26.6'!$B$4)+1),ROWS(D$7:D123))),""))</f>
        <v/>
      </c>
      <c r="E123" s="162" t="str">
        <f t="array" ref="E123">IF(LEN(TRIM($F$3))=0,"",IFERROR(INDEX('26.6'!F$4:F$1024,SMALL(IF(ISNUMBER(SEARCH(TRIM($F$3),'26.6'!$B$4:$B$1024)),ROW('26.6'!$B$4:$B$1024)-ROW('26.6'!$B$4)+1),ROWS(E$7:E123))),""))</f>
        <v/>
      </c>
      <c r="F123" s="213" t="str">
        <f t="array" ref="F123">IF(LEN(TRIM($F$3))=0,"",IFERROR(INDEX('26.6'!G$4:G$1024,SMALL(IF(ISNUMBER(SEARCH(TRIM($F$3),'26.6'!$B$4:$B$1024)),ROW('26.6'!$B$4:$B$1024)-ROW('26.6'!$B$4)+1),ROWS(F$7:F123))),""))</f>
        <v/>
      </c>
      <c r="G123" s="162" t="str">
        <f t="array" ref="G123">IF(LEN(TRIM($F$3))=0,"",IFERROR(INDEX('26.6'!H$4:H$1024,SMALL(IF(ISNUMBER(SEARCH(TRIM($F$3),'26.6'!$B$4:$B$1024)),ROW('26.6'!$B$4:$B$1024)-ROW('26.6'!$B$4)+1),ROWS(G$7:G123))),""))</f>
        <v/>
      </c>
      <c r="H123" s="162" t="str">
        <f t="array" ref="H123">IF(LEN(TRIM($F$3))=0,"",IFERROR(INDEX('26.6'!I$4:I$1024,SMALL(IF(ISNUMBER(SEARCH(TRIM($F$3),'26.6'!$B$4:$B$1024)),ROW('26.6'!$B$4:$B$1024)-ROW('26.6'!$B$4)+1),ROWS(H$7:H123))),""))</f>
        <v/>
      </c>
      <c r="I123" s="118" t="str">
        <f t="array" ref="I123">IF(LEN(TRIM($F$3))=0,"",IFERROR(INDEX('26.6'!J$4:J$1024,SMALL(IF(ISNUMBER(SEARCH(TRIM($F$3),'26.6'!$B$4:$B$1024)),ROW('26.6'!$B$4:$B$1024)-ROW('26.6'!$B$4)+1),ROWS(I$7:I123))),""))</f>
        <v/>
      </c>
    </row>
    <row r="124" spans="2:9" ht="22.5" customHeight="1" x14ac:dyDescent="0.3">
      <c r="B124" s="121" t="str">
        <f>IF(OR(C124="",C124="검색 결과가 없습니다."),"",ROWS($B$7:B124))</f>
        <v/>
      </c>
      <c r="C124" s="162" t="str">
        <f t="array" ref="C124">IF(LEN(TRIM($F$3))=0,"",IFERROR(INDEX('26.6'!D$4:D$1024,SMALL(IF(ISNUMBER(SEARCH(TRIM($F$3),'26.6'!$B$4:$B$1024)),ROW('26.6'!$B$4:$B$1024)-ROW('26.6'!$B$4)+1),ROWS(C$7:C124))),""))</f>
        <v/>
      </c>
      <c r="D124" s="162" t="str">
        <f t="array" ref="D124">IF(LEN(TRIM($F$3))=0,"",IFERROR(INDEX('26.6'!E$4:E$1024,SMALL(IF(ISNUMBER(SEARCH(TRIM($F$3),'26.6'!$B$4:$B$1024)),ROW('26.6'!$B$4:$B$1024)-ROW('26.6'!$B$4)+1),ROWS(D$7:D124))),""))</f>
        <v/>
      </c>
      <c r="E124" s="162" t="str">
        <f t="array" ref="E124">IF(LEN(TRIM($F$3))=0,"",IFERROR(INDEX('26.6'!F$4:F$1024,SMALL(IF(ISNUMBER(SEARCH(TRIM($F$3),'26.6'!$B$4:$B$1024)),ROW('26.6'!$B$4:$B$1024)-ROW('26.6'!$B$4)+1),ROWS(E$7:E124))),""))</f>
        <v/>
      </c>
      <c r="F124" s="213" t="str">
        <f t="array" ref="F124">IF(LEN(TRIM($F$3))=0,"",IFERROR(INDEX('26.6'!G$4:G$1024,SMALL(IF(ISNUMBER(SEARCH(TRIM($F$3),'26.6'!$B$4:$B$1024)),ROW('26.6'!$B$4:$B$1024)-ROW('26.6'!$B$4)+1),ROWS(F$7:F124))),""))</f>
        <v/>
      </c>
      <c r="G124" s="162" t="str">
        <f t="array" ref="G124">IF(LEN(TRIM($F$3))=0,"",IFERROR(INDEX('26.6'!H$4:H$1024,SMALL(IF(ISNUMBER(SEARCH(TRIM($F$3),'26.6'!$B$4:$B$1024)),ROW('26.6'!$B$4:$B$1024)-ROW('26.6'!$B$4)+1),ROWS(G$7:G124))),""))</f>
        <v/>
      </c>
      <c r="H124" s="162" t="str">
        <f t="array" ref="H124">IF(LEN(TRIM($F$3))=0,"",IFERROR(INDEX('26.6'!I$4:I$1024,SMALL(IF(ISNUMBER(SEARCH(TRIM($F$3),'26.6'!$B$4:$B$1024)),ROW('26.6'!$B$4:$B$1024)-ROW('26.6'!$B$4)+1),ROWS(H$7:H124))),""))</f>
        <v/>
      </c>
      <c r="I124" s="118" t="str">
        <f t="array" ref="I124">IF(LEN(TRIM($F$3))=0,"",IFERROR(INDEX('26.6'!J$4:J$1024,SMALL(IF(ISNUMBER(SEARCH(TRIM($F$3),'26.6'!$B$4:$B$1024)),ROW('26.6'!$B$4:$B$1024)-ROW('26.6'!$B$4)+1),ROWS(I$7:I124))),""))</f>
        <v/>
      </c>
    </row>
    <row r="125" spans="2:9" ht="22.5" customHeight="1" x14ac:dyDescent="0.3">
      <c r="B125" s="121" t="str">
        <f>IF(OR(C125="",C125="검색 결과가 없습니다."),"",ROWS($B$7:B125))</f>
        <v/>
      </c>
      <c r="C125" s="162" t="str">
        <f t="array" ref="C125">IF(LEN(TRIM($F$3))=0,"",IFERROR(INDEX('26.6'!D$4:D$1024,SMALL(IF(ISNUMBER(SEARCH(TRIM($F$3),'26.6'!$B$4:$B$1024)),ROW('26.6'!$B$4:$B$1024)-ROW('26.6'!$B$4)+1),ROWS(C$7:C125))),""))</f>
        <v/>
      </c>
      <c r="D125" s="162" t="str">
        <f t="array" ref="D125">IF(LEN(TRIM($F$3))=0,"",IFERROR(INDEX('26.6'!E$4:E$1024,SMALL(IF(ISNUMBER(SEARCH(TRIM($F$3),'26.6'!$B$4:$B$1024)),ROW('26.6'!$B$4:$B$1024)-ROW('26.6'!$B$4)+1),ROWS(D$7:D125))),""))</f>
        <v/>
      </c>
      <c r="E125" s="162" t="str">
        <f t="array" ref="E125">IF(LEN(TRIM($F$3))=0,"",IFERROR(INDEX('26.6'!F$4:F$1024,SMALL(IF(ISNUMBER(SEARCH(TRIM($F$3),'26.6'!$B$4:$B$1024)),ROW('26.6'!$B$4:$B$1024)-ROW('26.6'!$B$4)+1),ROWS(E$7:E125))),""))</f>
        <v/>
      </c>
      <c r="F125" s="213" t="str">
        <f t="array" ref="F125">IF(LEN(TRIM($F$3))=0,"",IFERROR(INDEX('26.6'!G$4:G$1024,SMALL(IF(ISNUMBER(SEARCH(TRIM($F$3),'26.6'!$B$4:$B$1024)),ROW('26.6'!$B$4:$B$1024)-ROW('26.6'!$B$4)+1),ROWS(F$7:F125))),""))</f>
        <v/>
      </c>
      <c r="G125" s="162" t="str">
        <f t="array" ref="G125">IF(LEN(TRIM($F$3))=0,"",IFERROR(INDEX('26.6'!H$4:H$1024,SMALL(IF(ISNUMBER(SEARCH(TRIM($F$3),'26.6'!$B$4:$B$1024)),ROW('26.6'!$B$4:$B$1024)-ROW('26.6'!$B$4)+1),ROWS(G$7:G125))),""))</f>
        <v/>
      </c>
      <c r="H125" s="162" t="str">
        <f t="array" ref="H125">IF(LEN(TRIM($F$3))=0,"",IFERROR(INDEX('26.6'!I$4:I$1024,SMALL(IF(ISNUMBER(SEARCH(TRIM($F$3),'26.6'!$B$4:$B$1024)),ROW('26.6'!$B$4:$B$1024)-ROW('26.6'!$B$4)+1),ROWS(H$7:H125))),""))</f>
        <v/>
      </c>
      <c r="I125" s="118" t="str">
        <f t="array" ref="I125">IF(LEN(TRIM($F$3))=0,"",IFERROR(INDEX('26.6'!J$4:J$1024,SMALL(IF(ISNUMBER(SEARCH(TRIM($F$3),'26.6'!$B$4:$B$1024)),ROW('26.6'!$B$4:$B$1024)-ROW('26.6'!$B$4)+1),ROWS(I$7:I125))),""))</f>
        <v/>
      </c>
    </row>
    <row r="126" spans="2:9" ht="22.5" customHeight="1" x14ac:dyDescent="0.3">
      <c r="B126" s="121" t="str">
        <f>IF(OR(C126="",C126="검색 결과가 없습니다."),"",ROWS($B$7:B126))</f>
        <v/>
      </c>
      <c r="C126" s="162" t="str">
        <f t="array" ref="C126">IF(LEN(TRIM($F$3))=0,"",IFERROR(INDEX('26.6'!D$4:D$1024,SMALL(IF(ISNUMBER(SEARCH(TRIM($F$3),'26.6'!$B$4:$B$1024)),ROW('26.6'!$B$4:$B$1024)-ROW('26.6'!$B$4)+1),ROWS(C$7:C126))),""))</f>
        <v/>
      </c>
      <c r="D126" s="162" t="str">
        <f t="array" ref="D126">IF(LEN(TRIM($F$3))=0,"",IFERROR(INDEX('26.6'!E$4:E$1024,SMALL(IF(ISNUMBER(SEARCH(TRIM($F$3),'26.6'!$B$4:$B$1024)),ROW('26.6'!$B$4:$B$1024)-ROW('26.6'!$B$4)+1),ROWS(D$7:D126))),""))</f>
        <v/>
      </c>
      <c r="E126" s="162" t="str">
        <f t="array" ref="E126">IF(LEN(TRIM($F$3))=0,"",IFERROR(INDEX('26.6'!F$4:F$1024,SMALL(IF(ISNUMBER(SEARCH(TRIM($F$3),'26.6'!$B$4:$B$1024)),ROW('26.6'!$B$4:$B$1024)-ROW('26.6'!$B$4)+1),ROWS(E$7:E126))),""))</f>
        <v/>
      </c>
      <c r="F126" s="213" t="str">
        <f t="array" ref="F126">IF(LEN(TRIM($F$3))=0,"",IFERROR(INDEX('26.6'!G$4:G$1024,SMALL(IF(ISNUMBER(SEARCH(TRIM($F$3),'26.6'!$B$4:$B$1024)),ROW('26.6'!$B$4:$B$1024)-ROW('26.6'!$B$4)+1),ROWS(F$7:F126))),""))</f>
        <v/>
      </c>
      <c r="G126" s="162" t="str">
        <f t="array" ref="G126">IF(LEN(TRIM($F$3))=0,"",IFERROR(INDEX('26.6'!H$4:H$1024,SMALL(IF(ISNUMBER(SEARCH(TRIM($F$3),'26.6'!$B$4:$B$1024)),ROW('26.6'!$B$4:$B$1024)-ROW('26.6'!$B$4)+1),ROWS(G$7:G126))),""))</f>
        <v/>
      </c>
      <c r="H126" s="162" t="str">
        <f t="array" ref="H126">IF(LEN(TRIM($F$3))=0,"",IFERROR(INDEX('26.6'!I$4:I$1024,SMALL(IF(ISNUMBER(SEARCH(TRIM($F$3),'26.6'!$B$4:$B$1024)),ROW('26.6'!$B$4:$B$1024)-ROW('26.6'!$B$4)+1),ROWS(H$7:H126))),""))</f>
        <v/>
      </c>
      <c r="I126" s="118" t="str">
        <f t="array" ref="I126">IF(LEN(TRIM($F$3))=0,"",IFERROR(INDEX('26.6'!J$4:J$1024,SMALL(IF(ISNUMBER(SEARCH(TRIM($F$3),'26.6'!$B$4:$B$1024)),ROW('26.6'!$B$4:$B$1024)-ROW('26.6'!$B$4)+1),ROWS(I$7:I126))),""))</f>
        <v/>
      </c>
    </row>
    <row r="127" spans="2:9" ht="22.5" customHeight="1" x14ac:dyDescent="0.3">
      <c r="B127" s="121" t="str">
        <f>IF(OR(C127="",C127="검색 결과가 없습니다."),"",ROWS($B$7:B127))</f>
        <v/>
      </c>
      <c r="C127" s="162" t="str">
        <f t="array" ref="C127">IF(LEN(TRIM($F$3))=0,"",IFERROR(INDEX('26.6'!D$4:D$1024,SMALL(IF(ISNUMBER(SEARCH(TRIM($F$3),'26.6'!$B$4:$B$1024)),ROW('26.6'!$B$4:$B$1024)-ROW('26.6'!$B$4)+1),ROWS(C$7:C127))),""))</f>
        <v/>
      </c>
      <c r="D127" s="162" t="str">
        <f t="array" ref="D127">IF(LEN(TRIM($F$3))=0,"",IFERROR(INDEX('26.6'!E$4:E$1024,SMALL(IF(ISNUMBER(SEARCH(TRIM($F$3),'26.6'!$B$4:$B$1024)),ROW('26.6'!$B$4:$B$1024)-ROW('26.6'!$B$4)+1),ROWS(D$7:D127))),""))</f>
        <v/>
      </c>
      <c r="E127" s="162" t="str">
        <f t="array" ref="E127">IF(LEN(TRIM($F$3))=0,"",IFERROR(INDEX('26.6'!F$4:F$1024,SMALL(IF(ISNUMBER(SEARCH(TRIM($F$3),'26.6'!$B$4:$B$1024)),ROW('26.6'!$B$4:$B$1024)-ROW('26.6'!$B$4)+1),ROWS(E$7:E127))),""))</f>
        <v/>
      </c>
      <c r="F127" s="213" t="str">
        <f t="array" ref="F127">IF(LEN(TRIM($F$3))=0,"",IFERROR(INDEX('26.6'!G$4:G$1024,SMALL(IF(ISNUMBER(SEARCH(TRIM($F$3),'26.6'!$B$4:$B$1024)),ROW('26.6'!$B$4:$B$1024)-ROW('26.6'!$B$4)+1),ROWS(F$7:F127))),""))</f>
        <v/>
      </c>
      <c r="G127" s="162" t="str">
        <f t="array" ref="G127">IF(LEN(TRIM($F$3))=0,"",IFERROR(INDEX('26.6'!H$4:H$1024,SMALL(IF(ISNUMBER(SEARCH(TRIM($F$3),'26.6'!$B$4:$B$1024)),ROW('26.6'!$B$4:$B$1024)-ROW('26.6'!$B$4)+1),ROWS(G$7:G127))),""))</f>
        <v/>
      </c>
      <c r="H127" s="162" t="str">
        <f t="array" ref="H127">IF(LEN(TRIM($F$3))=0,"",IFERROR(INDEX('26.6'!I$4:I$1024,SMALL(IF(ISNUMBER(SEARCH(TRIM($F$3),'26.6'!$B$4:$B$1024)),ROW('26.6'!$B$4:$B$1024)-ROW('26.6'!$B$4)+1),ROWS(H$7:H127))),""))</f>
        <v/>
      </c>
      <c r="I127" s="118" t="str">
        <f t="array" ref="I127">IF(LEN(TRIM($F$3))=0,"",IFERROR(INDEX('26.6'!J$4:J$1024,SMALL(IF(ISNUMBER(SEARCH(TRIM($F$3),'26.6'!$B$4:$B$1024)),ROW('26.6'!$B$4:$B$1024)-ROW('26.6'!$B$4)+1),ROWS(I$7:I127))),""))</f>
        <v/>
      </c>
    </row>
    <row r="128" spans="2:9" ht="22.5" customHeight="1" x14ac:dyDescent="0.3">
      <c r="B128" s="121" t="str">
        <f>IF(OR(C128="",C128="검색 결과가 없습니다."),"",ROWS($B$7:B128))</f>
        <v/>
      </c>
      <c r="C128" s="162" t="str">
        <f t="array" ref="C128">IF(LEN(TRIM($F$3))=0,"",IFERROR(INDEX('26.6'!D$4:D$1024,SMALL(IF(ISNUMBER(SEARCH(TRIM($F$3),'26.6'!$B$4:$B$1024)),ROW('26.6'!$B$4:$B$1024)-ROW('26.6'!$B$4)+1),ROWS(C$7:C128))),""))</f>
        <v/>
      </c>
      <c r="D128" s="162" t="str">
        <f t="array" ref="D128">IF(LEN(TRIM($F$3))=0,"",IFERROR(INDEX('26.6'!E$4:E$1024,SMALL(IF(ISNUMBER(SEARCH(TRIM($F$3),'26.6'!$B$4:$B$1024)),ROW('26.6'!$B$4:$B$1024)-ROW('26.6'!$B$4)+1),ROWS(D$7:D128))),""))</f>
        <v/>
      </c>
      <c r="E128" s="162" t="str">
        <f t="array" ref="E128">IF(LEN(TRIM($F$3))=0,"",IFERROR(INDEX('26.6'!F$4:F$1024,SMALL(IF(ISNUMBER(SEARCH(TRIM($F$3),'26.6'!$B$4:$B$1024)),ROW('26.6'!$B$4:$B$1024)-ROW('26.6'!$B$4)+1),ROWS(E$7:E128))),""))</f>
        <v/>
      </c>
      <c r="F128" s="213" t="str">
        <f t="array" ref="F128">IF(LEN(TRIM($F$3))=0,"",IFERROR(INDEX('26.6'!G$4:G$1024,SMALL(IF(ISNUMBER(SEARCH(TRIM($F$3),'26.6'!$B$4:$B$1024)),ROW('26.6'!$B$4:$B$1024)-ROW('26.6'!$B$4)+1),ROWS(F$7:F128))),""))</f>
        <v/>
      </c>
      <c r="G128" s="162" t="str">
        <f t="array" ref="G128">IF(LEN(TRIM($F$3))=0,"",IFERROR(INDEX('26.6'!H$4:H$1024,SMALL(IF(ISNUMBER(SEARCH(TRIM($F$3),'26.6'!$B$4:$B$1024)),ROW('26.6'!$B$4:$B$1024)-ROW('26.6'!$B$4)+1),ROWS(G$7:G128))),""))</f>
        <v/>
      </c>
      <c r="H128" s="162" t="str">
        <f t="array" ref="H128">IF(LEN(TRIM($F$3))=0,"",IFERROR(INDEX('26.6'!I$4:I$1024,SMALL(IF(ISNUMBER(SEARCH(TRIM($F$3),'26.6'!$B$4:$B$1024)),ROW('26.6'!$B$4:$B$1024)-ROW('26.6'!$B$4)+1),ROWS(H$7:H128))),""))</f>
        <v/>
      </c>
      <c r="I128" s="118" t="str">
        <f t="array" ref="I128">IF(LEN(TRIM($F$3))=0,"",IFERROR(INDEX('26.6'!J$4:J$1024,SMALL(IF(ISNUMBER(SEARCH(TRIM($F$3),'26.6'!$B$4:$B$1024)),ROW('26.6'!$B$4:$B$1024)-ROW('26.6'!$B$4)+1),ROWS(I$7:I128))),""))</f>
        <v/>
      </c>
    </row>
    <row r="129" spans="2:9" ht="22.5" customHeight="1" x14ac:dyDescent="0.3">
      <c r="B129" s="121" t="str">
        <f>IF(OR(C129="",C129="검색 결과가 없습니다."),"",ROWS($B$7:B129))</f>
        <v/>
      </c>
      <c r="C129" s="162" t="str">
        <f t="array" ref="C129">IF(LEN(TRIM($F$3))=0,"",IFERROR(INDEX('26.6'!D$4:D$1024,SMALL(IF(ISNUMBER(SEARCH(TRIM($F$3),'26.6'!$B$4:$B$1024)),ROW('26.6'!$B$4:$B$1024)-ROW('26.6'!$B$4)+1),ROWS(C$7:C129))),""))</f>
        <v/>
      </c>
      <c r="D129" s="162" t="str">
        <f t="array" ref="D129">IF(LEN(TRIM($F$3))=0,"",IFERROR(INDEX('26.6'!E$4:E$1024,SMALL(IF(ISNUMBER(SEARCH(TRIM($F$3),'26.6'!$B$4:$B$1024)),ROW('26.6'!$B$4:$B$1024)-ROW('26.6'!$B$4)+1),ROWS(D$7:D129))),""))</f>
        <v/>
      </c>
      <c r="E129" s="162" t="str">
        <f t="array" ref="E129">IF(LEN(TRIM($F$3))=0,"",IFERROR(INDEX('26.6'!F$4:F$1024,SMALL(IF(ISNUMBER(SEARCH(TRIM($F$3),'26.6'!$B$4:$B$1024)),ROW('26.6'!$B$4:$B$1024)-ROW('26.6'!$B$4)+1),ROWS(E$7:E129))),""))</f>
        <v/>
      </c>
      <c r="F129" s="213" t="str">
        <f t="array" ref="F129">IF(LEN(TRIM($F$3))=0,"",IFERROR(INDEX('26.6'!G$4:G$1024,SMALL(IF(ISNUMBER(SEARCH(TRIM($F$3),'26.6'!$B$4:$B$1024)),ROW('26.6'!$B$4:$B$1024)-ROW('26.6'!$B$4)+1),ROWS(F$7:F129))),""))</f>
        <v/>
      </c>
      <c r="G129" s="162" t="str">
        <f t="array" ref="G129">IF(LEN(TRIM($F$3))=0,"",IFERROR(INDEX('26.6'!H$4:H$1024,SMALL(IF(ISNUMBER(SEARCH(TRIM($F$3),'26.6'!$B$4:$B$1024)),ROW('26.6'!$B$4:$B$1024)-ROW('26.6'!$B$4)+1),ROWS(G$7:G129))),""))</f>
        <v/>
      </c>
      <c r="H129" s="162" t="str">
        <f t="array" ref="H129">IF(LEN(TRIM($F$3))=0,"",IFERROR(INDEX('26.6'!I$4:I$1024,SMALL(IF(ISNUMBER(SEARCH(TRIM($F$3),'26.6'!$B$4:$B$1024)),ROW('26.6'!$B$4:$B$1024)-ROW('26.6'!$B$4)+1),ROWS(H$7:H129))),""))</f>
        <v/>
      </c>
      <c r="I129" s="118" t="str">
        <f t="array" ref="I129">IF(LEN(TRIM($F$3))=0,"",IFERROR(INDEX('26.6'!J$4:J$1024,SMALL(IF(ISNUMBER(SEARCH(TRIM($F$3),'26.6'!$B$4:$B$1024)),ROW('26.6'!$B$4:$B$1024)-ROW('26.6'!$B$4)+1),ROWS(I$7:I129))),""))</f>
        <v/>
      </c>
    </row>
    <row r="130" spans="2:9" ht="22.5" customHeight="1" x14ac:dyDescent="0.3">
      <c r="B130" s="121" t="str">
        <f>IF(OR(C130="",C130="검색 결과가 없습니다."),"",ROWS($B$7:B130))</f>
        <v/>
      </c>
      <c r="C130" s="162" t="str">
        <f t="array" ref="C130">IF(LEN(TRIM($F$3))=0,"",IFERROR(INDEX('26.6'!D$4:D$1024,SMALL(IF(ISNUMBER(SEARCH(TRIM($F$3),'26.6'!$B$4:$B$1024)),ROW('26.6'!$B$4:$B$1024)-ROW('26.6'!$B$4)+1),ROWS(C$7:C130))),""))</f>
        <v/>
      </c>
      <c r="D130" s="162" t="str">
        <f t="array" ref="D130">IF(LEN(TRIM($F$3))=0,"",IFERROR(INDEX('26.6'!E$4:E$1024,SMALL(IF(ISNUMBER(SEARCH(TRIM($F$3),'26.6'!$B$4:$B$1024)),ROW('26.6'!$B$4:$B$1024)-ROW('26.6'!$B$4)+1),ROWS(D$7:D130))),""))</f>
        <v/>
      </c>
      <c r="E130" s="162" t="str">
        <f t="array" ref="E130">IF(LEN(TRIM($F$3))=0,"",IFERROR(INDEX('26.6'!F$4:F$1024,SMALL(IF(ISNUMBER(SEARCH(TRIM($F$3),'26.6'!$B$4:$B$1024)),ROW('26.6'!$B$4:$B$1024)-ROW('26.6'!$B$4)+1),ROWS(E$7:E130))),""))</f>
        <v/>
      </c>
      <c r="F130" s="213" t="str">
        <f t="array" ref="F130">IF(LEN(TRIM($F$3))=0,"",IFERROR(INDEX('26.6'!G$4:G$1024,SMALL(IF(ISNUMBER(SEARCH(TRIM($F$3),'26.6'!$B$4:$B$1024)),ROW('26.6'!$B$4:$B$1024)-ROW('26.6'!$B$4)+1),ROWS(F$7:F130))),""))</f>
        <v/>
      </c>
      <c r="G130" s="162" t="str">
        <f t="array" ref="G130">IF(LEN(TRIM($F$3))=0,"",IFERROR(INDEX('26.6'!H$4:H$1024,SMALL(IF(ISNUMBER(SEARCH(TRIM($F$3),'26.6'!$B$4:$B$1024)),ROW('26.6'!$B$4:$B$1024)-ROW('26.6'!$B$4)+1),ROWS(G$7:G130))),""))</f>
        <v/>
      </c>
      <c r="H130" s="162" t="str">
        <f t="array" ref="H130">IF(LEN(TRIM($F$3))=0,"",IFERROR(INDEX('26.6'!I$4:I$1024,SMALL(IF(ISNUMBER(SEARCH(TRIM($F$3),'26.6'!$B$4:$B$1024)),ROW('26.6'!$B$4:$B$1024)-ROW('26.6'!$B$4)+1),ROWS(H$7:H130))),""))</f>
        <v/>
      </c>
      <c r="I130" s="118" t="str">
        <f t="array" ref="I130">IF(LEN(TRIM($F$3))=0,"",IFERROR(INDEX('26.6'!J$4:J$1024,SMALL(IF(ISNUMBER(SEARCH(TRIM($F$3),'26.6'!$B$4:$B$1024)),ROW('26.6'!$B$4:$B$1024)-ROW('26.6'!$B$4)+1),ROWS(I$7:I130))),""))</f>
        <v/>
      </c>
    </row>
    <row r="131" spans="2:9" ht="22.5" customHeight="1" x14ac:dyDescent="0.3">
      <c r="B131" s="121" t="str">
        <f>IF(OR(C131="",C131="검색 결과가 없습니다."),"",ROWS($B$7:B131))</f>
        <v/>
      </c>
      <c r="C131" s="162" t="str">
        <f t="array" ref="C131">IF(LEN(TRIM($F$3))=0,"",IFERROR(INDEX('26.6'!D$4:D$1024,SMALL(IF(ISNUMBER(SEARCH(TRIM($F$3),'26.6'!$B$4:$B$1024)),ROW('26.6'!$B$4:$B$1024)-ROW('26.6'!$B$4)+1),ROWS(C$7:C131))),""))</f>
        <v/>
      </c>
      <c r="D131" s="162" t="str">
        <f t="array" ref="D131">IF(LEN(TRIM($F$3))=0,"",IFERROR(INDEX('26.6'!E$4:E$1024,SMALL(IF(ISNUMBER(SEARCH(TRIM($F$3),'26.6'!$B$4:$B$1024)),ROW('26.6'!$B$4:$B$1024)-ROW('26.6'!$B$4)+1),ROWS(D$7:D131))),""))</f>
        <v/>
      </c>
      <c r="E131" s="162" t="str">
        <f t="array" ref="E131">IF(LEN(TRIM($F$3))=0,"",IFERROR(INDEX('26.6'!F$4:F$1024,SMALL(IF(ISNUMBER(SEARCH(TRIM($F$3),'26.6'!$B$4:$B$1024)),ROW('26.6'!$B$4:$B$1024)-ROW('26.6'!$B$4)+1),ROWS(E$7:E131))),""))</f>
        <v/>
      </c>
      <c r="F131" s="213" t="str">
        <f t="array" ref="F131">IF(LEN(TRIM($F$3))=0,"",IFERROR(INDEX('26.6'!G$4:G$1024,SMALL(IF(ISNUMBER(SEARCH(TRIM($F$3),'26.6'!$B$4:$B$1024)),ROW('26.6'!$B$4:$B$1024)-ROW('26.6'!$B$4)+1),ROWS(F$7:F131))),""))</f>
        <v/>
      </c>
      <c r="G131" s="162" t="str">
        <f t="array" ref="G131">IF(LEN(TRIM($F$3))=0,"",IFERROR(INDEX('26.6'!H$4:H$1024,SMALL(IF(ISNUMBER(SEARCH(TRIM($F$3),'26.6'!$B$4:$B$1024)),ROW('26.6'!$B$4:$B$1024)-ROW('26.6'!$B$4)+1),ROWS(G$7:G131))),""))</f>
        <v/>
      </c>
      <c r="H131" s="162" t="str">
        <f t="array" ref="H131">IF(LEN(TRIM($F$3))=0,"",IFERROR(INDEX('26.6'!I$4:I$1024,SMALL(IF(ISNUMBER(SEARCH(TRIM($F$3),'26.6'!$B$4:$B$1024)),ROW('26.6'!$B$4:$B$1024)-ROW('26.6'!$B$4)+1),ROWS(H$7:H131))),""))</f>
        <v/>
      </c>
      <c r="I131" s="118" t="str">
        <f t="array" ref="I131">IF(LEN(TRIM($F$3))=0,"",IFERROR(INDEX('26.6'!J$4:J$1024,SMALL(IF(ISNUMBER(SEARCH(TRIM($F$3),'26.6'!$B$4:$B$1024)),ROW('26.6'!$B$4:$B$1024)-ROW('26.6'!$B$4)+1),ROWS(I$7:I131))),""))</f>
        <v/>
      </c>
    </row>
    <row r="132" spans="2:9" ht="22.5" customHeight="1" x14ac:dyDescent="0.3">
      <c r="B132" s="121" t="str">
        <f>IF(OR(C132="",C132="검색 결과가 없습니다."),"",ROWS($B$7:B132))</f>
        <v/>
      </c>
      <c r="C132" s="162" t="str">
        <f t="array" ref="C132">IF(LEN(TRIM($F$3))=0,"",IFERROR(INDEX('26.6'!D$4:D$1024,SMALL(IF(ISNUMBER(SEARCH(TRIM($F$3),'26.6'!$B$4:$B$1024)),ROW('26.6'!$B$4:$B$1024)-ROW('26.6'!$B$4)+1),ROWS(C$7:C132))),""))</f>
        <v/>
      </c>
      <c r="D132" s="162" t="str">
        <f t="array" ref="D132">IF(LEN(TRIM($F$3))=0,"",IFERROR(INDEX('26.6'!E$4:E$1024,SMALL(IF(ISNUMBER(SEARCH(TRIM($F$3),'26.6'!$B$4:$B$1024)),ROW('26.6'!$B$4:$B$1024)-ROW('26.6'!$B$4)+1),ROWS(D$7:D132))),""))</f>
        <v/>
      </c>
      <c r="E132" s="162" t="str">
        <f t="array" ref="E132">IF(LEN(TRIM($F$3))=0,"",IFERROR(INDEX('26.6'!F$4:F$1024,SMALL(IF(ISNUMBER(SEARCH(TRIM($F$3),'26.6'!$B$4:$B$1024)),ROW('26.6'!$B$4:$B$1024)-ROW('26.6'!$B$4)+1),ROWS(E$7:E132))),""))</f>
        <v/>
      </c>
      <c r="F132" s="213" t="str">
        <f t="array" ref="F132">IF(LEN(TRIM($F$3))=0,"",IFERROR(INDEX('26.6'!G$4:G$1024,SMALL(IF(ISNUMBER(SEARCH(TRIM($F$3),'26.6'!$B$4:$B$1024)),ROW('26.6'!$B$4:$B$1024)-ROW('26.6'!$B$4)+1),ROWS(F$7:F132))),""))</f>
        <v/>
      </c>
      <c r="G132" s="162" t="str">
        <f t="array" ref="G132">IF(LEN(TRIM($F$3))=0,"",IFERROR(INDEX('26.6'!H$4:H$1024,SMALL(IF(ISNUMBER(SEARCH(TRIM($F$3),'26.6'!$B$4:$B$1024)),ROW('26.6'!$B$4:$B$1024)-ROW('26.6'!$B$4)+1),ROWS(G$7:G132))),""))</f>
        <v/>
      </c>
      <c r="H132" s="162" t="str">
        <f t="array" ref="H132">IF(LEN(TRIM($F$3))=0,"",IFERROR(INDEX('26.6'!I$4:I$1024,SMALL(IF(ISNUMBER(SEARCH(TRIM($F$3),'26.6'!$B$4:$B$1024)),ROW('26.6'!$B$4:$B$1024)-ROW('26.6'!$B$4)+1),ROWS(H$7:H132))),""))</f>
        <v/>
      </c>
      <c r="I132" s="118" t="str">
        <f t="array" ref="I132">IF(LEN(TRIM($F$3))=0,"",IFERROR(INDEX('26.6'!J$4:J$1024,SMALL(IF(ISNUMBER(SEARCH(TRIM($F$3),'26.6'!$B$4:$B$1024)),ROW('26.6'!$B$4:$B$1024)-ROW('26.6'!$B$4)+1),ROWS(I$7:I132))),""))</f>
        <v/>
      </c>
    </row>
    <row r="133" spans="2:9" ht="22.5" customHeight="1" x14ac:dyDescent="0.3">
      <c r="B133" s="121" t="str">
        <f>IF(OR(C133="",C133="검색 결과가 없습니다."),"",ROWS($B$7:B133))</f>
        <v/>
      </c>
      <c r="C133" s="162" t="str">
        <f t="array" ref="C133">IF(LEN(TRIM($F$3))=0,"",IFERROR(INDEX('26.6'!D$4:D$1024,SMALL(IF(ISNUMBER(SEARCH(TRIM($F$3),'26.6'!$B$4:$B$1024)),ROW('26.6'!$B$4:$B$1024)-ROW('26.6'!$B$4)+1),ROWS(C$7:C133))),""))</f>
        <v/>
      </c>
      <c r="D133" s="162" t="str">
        <f t="array" ref="D133">IF(LEN(TRIM($F$3))=0,"",IFERROR(INDEX('26.6'!E$4:E$1024,SMALL(IF(ISNUMBER(SEARCH(TRIM($F$3),'26.6'!$B$4:$B$1024)),ROW('26.6'!$B$4:$B$1024)-ROW('26.6'!$B$4)+1),ROWS(D$7:D133))),""))</f>
        <v/>
      </c>
      <c r="E133" s="162" t="str">
        <f t="array" ref="E133">IF(LEN(TRIM($F$3))=0,"",IFERROR(INDEX('26.6'!F$4:F$1024,SMALL(IF(ISNUMBER(SEARCH(TRIM($F$3),'26.6'!$B$4:$B$1024)),ROW('26.6'!$B$4:$B$1024)-ROW('26.6'!$B$4)+1),ROWS(E$7:E133))),""))</f>
        <v/>
      </c>
      <c r="F133" s="213" t="str">
        <f t="array" ref="F133">IF(LEN(TRIM($F$3))=0,"",IFERROR(INDEX('26.6'!G$4:G$1024,SMALL(IF(ISNUMBER(SEARCH(TRIM($F$3),'26.6'!$B$4:$B$1024)),ROW('26.6'!$B$4:$B$1024)-ROW('26.6'!$B$4)+1),ROWS(F$7:F133))),""))</f>
        <v/>
      </c>
      <c r="G133" s="162" t="str">
        <f t="array" ref="G133">IF(LEN(TRIM($F$3))=0,"",IFERROR(INDEX('26.6'!H$4:H$1024,SMALL(IF(ISNUMBER(SEARCH(TRIM($F$3),'26.6'!$B$4:$B$1024)),ROW('26.6'!$B$4:$B$1024)-ROW('26.6'!$B$4)+1),ROWS(G$7:G133))),""))</f>
        <v/>
      </c>
      <c r="H133" s="162" t="str">
        <f t="array" ref="H133">IF(LEN(TRIM($F$3))=0,"",IFERROR(INDEX('26.6'!I$4:I$1024,SMALL(IF(ISNUMBER(SEARCH(TRIM($F$3),'26.6'!$B$4:$B$1024)),ROW('26.6'!$B$4:$B$1024)-ROW('26.6'!$B$4)+1),ROWS(H$7:H133))),""))</f>
        <v/>
      </c>
      <c r="I133" s="118" t="str">
        <f t="array" ref="I133">IF(LEN(TRIM($F$3))=0,"",IFERROR(INDEX('26.6'!J$4:J$1024,SMALL(IF(ISNUMBER(SEARCH(TRIM($F$3),'26.6'!$B$4:$B$1024)),ROW('26.6'!$B$4:$B$1024)-ROW('26.6'!$B$4)+1),ROWS(I$7:I133))),""))</f>
        <v/>
      </c>
    </row>
    <row r="134" spans="2:9" ht="22.5" customHeight="1" x14ac:dyDescent="0.3">
      <c r="B134" s="121" t="str">
        <f>IF(OR(C134="",C134="검색 결과가 없습니다."),"",ROWS($B$7:B134))</f>
        <v/>
      </c>
      <c r="C134" s="162" t="str">
        <f t="array" ref="C134">IF(LEN(TRIM($F$3))=0,"",IFERROR(INDEX('26.6'!D$4:D$1024,SMALL(IF(ISNUMBER(SEARCH(TRIM($F$3),'26.6'!$B$4:$B$1024)),ROW('26.6'!$B$4:$B$1024)-ROW('26.6'!$B$4)+1),ROWS(C$7:C134))),""))</f>
        <v/>
      </c>
      <c r="D134" s="162" t="str">
        <f t="array" ref="D134">IF(LEN(TRIM($F$3))=0,"",IFERROR(INDEX('26.6'!E$4:E$1024,SMALL(IF(ISNUMBER(SEARCH(TRIM($F$3),'26.6'!$B$4:$B$1024)),ROW('26.6'!$B$4:$B$1024)-ROW('26.6'!$B$4)+1),ROWS(D$7:D134))),""))</f>
        <v/>
      </c>
      <c r="E134" s="162" t="str">
        <f t="array" ref="E134">IF(LEN(TRIM($F$3))=0,"",IFERROR(INDEX('26.6'!F$4:F$1024,SMALL(IF(ISNUMBER(SEARCH(TRIM($F$3),'26.6'!$B$4:$B$1024)),ROW('26.6'!$B$4:$B$1024)-ROW('26.6'!$B$4)+1),ROWS(E$7:E134))),""))</f>
        <v/>
      </c>
      <c r="F134" s="213" t="str">
        <f t="array" ref="F134">IF(LEN(TRIM($F$3))=0,"",IFERROR(INDEX('26.6'!G$4:G$1024,SMALL(IF(ISNUMBER(SEARCH(TRIM($F$3),'26.6'!$B$4:$B$1024)),ROW('26.6'!$B$4:$B$1024)-ROW('26.6'!$B$4)+1),ROWS(F$7:F134))),""))</f>
        <v/>
      </c>
      <c r="G134" s="162" t="str">
        <f t="array" ref="G134">IF(LEN(TRIM($F$3))=0,"",IFERROR(INDEX('26.6'!H$4:H$1024,SMALL(IF(ISNUMBER(SEARCH(TRIM($F$3),'26.6'!$B$4:$B$1024)),ROW('26.6'!$B$4:$B$1024)-ROW('26.6'!$B$4)+1),ROWS(G$7:G134))),""))</f>
        <v/>
      </c>
      <c r="H134" s="162" t="str">
        <f t="array" ref="H134">IF(LEN(TRIM($F$3))=0,"",IFERROR(INDEX('26.6'!I$4:I$1024,SMALL(IF(ISNUMBER(SEARCH(TRIM($F$3),'26.6'!$B$4:$B$1024)),ROW('26.6'!$B$4:$B$1024)-ROW('26.6'!$B$4)+1),ROWS(H$7:H134))),""))</f>
        <v/>
      </c>
      <c r="I134" s="118" t="str">
        <f t="array" ref="I134">IF(LEN(TRIM($F$3))=0,"",IFERROR(INDEX('26.6'!J$4:J$1024,SMALL(IF(ISNUMBER(SEARCH(TRIM($F$3),'26.6'!$B$4:$B$1024)),ROW('26.6'!$B$4:$B$1024)-ROW('26.6'!$B$4)+1),ROWS(I$7:I134))),""))</f>
        <v/>
      </c>
    </row>
    <row r="135" spans="2:9" ht="22.5" customHeight="1" x14ac:dyDescent="0.3">
      <c r="B135" s="121" t="str">
        <f>IF(OR(C135="",C135="검색 결과가 없습니다."),"",ROWS($B$7:B135))</f>
        <v/>
      </c>
      <c r="C135" s="162" t="str">
        <f t="array" ref="C135">IF(LEN(TRIM($F$3))=0,"",IFERROR(INDEX('26.6'!D$4:D$1024,SMALL(IF(ISNUMBER(SEARCH(TRIM($F$3),'26.6'!$B$4:$B$1024)),ROW('26.6'!$B$4:$B$1024)-ROW('26.6'!$B$4)+1),ROWS(C$7:C135))),""))</f>
        <v/>
      </c>
      <c r="D135" s="162" t="str">
        <f t="array" ref="D135">IF(LEN(TRIM($F$3))=0,"",IFERROR(INDEX('26.6'!E$4:E$1024,SMALL(IF(ISNUMBER(SEARCH(TRIM($F$3),'26.6'!$B$4:$B$1024)),ROW('26.6'!$B$4:$B$1024)-ROW('26.6'!$B$4)+1),ROWS(D$7:D135))),""))</f>
        <v/>
      </c>
      <c r="E135" s="162" t="str">
        <f t="array" ref="E135">IF(LEN(TRIM($F$3))=0,"",IFERROR(INDEX('26.6'!F$4:F$1024,SMALL(IF(ISNUMBER(SEARCH(TRIM($F$3),'26.6'!$B$4:$B$1024)),ROW('26.6'!$B$4:$B$1024)-ROW('26.6'!$B$4)+1),ROWS(E$7:E135))),""))</f>
        <v/>
      </c>
      <c r="F135" s="213" t="str">
        <f t="array" ref="F135">IF(LEN(TRIM($F$3))=0,"",IFERROR(INDEX('26.6'!G$4:G$1024,SMALL(IF(ISNUMBER(SEARCH(TRIM($F$3),'26.6'!$B$4:$B$1024)),ROW('26.6'!$B$4:$B$1024)-ROW('26.6'!$B$4)+1),ROWS(F$7:F135))),""))</f>
        <v/>
      </c>
      <c r="G135" s="162" t="str">
        <f t="array" ref="G135">IF(LEN(TRIM($F$3))=0,"",IFERROR(INDEX('26.6'!H$4:H$1024,SMALL(IF(ISNUMBER(SEARCH(TRIM($F$3),'26.6'!$B$4:$B$1024)),ROW('26.6'!$B$4:$B$1024)-ROW('26.6'!$B$4)+1),ROWS(G$7:G135))),""))</f>
        <v/>
      </c>
      <c r="H135" s="162" t="str">
        <f t="array" ref="H135">IF(LEN(TRIM($F$3))=0,"",IFERROR(INDEX('26.6'!I$4:I$1024,SMALL(IF(ISNUMBER(SEARCH(TRIM($F$3),'26.6'!$B$4:$B$1024)),ROW('26.6'!$B$4:$B$1024)-ROW('26.6'!$B$4)+1),ROWS(H$7:H135))),""))</f>
        <v/>
      </c>
      <c r="I135" s="118" t="str">
        <f t="array" ref="I135">IF(LEN(TRIM($F$3))=0,"",IFERROR(INDEX('26.6'!J$4:J$1024,SMALL(IF(ISNUMBER(SEARCH(TRIM($F$3),'26.6'!$B$4:$B$1024)),ROW('26.6'!$B$4:$B$1024)-ROW('26.6'!$B$4)+1),ROWS(I$7:I135))),""))</f>
        <v/>
      </c>
    </row>
    <row r="136" spans="2:9" ht="22.5" customHeight="1" x14ac:dyDescent="0.3">
      <c r="B136" s="121" t="str">
        <f>IF(OR(C136="",C136="검색 결과가 없습니다."),"",ROWS($B$7:B136))</f>
        <v/>
      </c>
      <c r="C136" s="162" t="str">
        <f t="array" ref="C136">IF(LEN(TRIM($F$3))=0,"",IFERROR(INDEX('26.6'!D$4:D$1024,SMALL(IF(ISNUMBER(SEARCH(TRIM($F$3),'26.6'!$B$4:$B$1024)),ROW('26.6'!$B$4:$B$1024)-ROW('26.6'!$B$4)+1),ROWS(C$7:C136))),""))</f>
        <v/>
      </c>
      <c r="D136" s="162" t="str">
        <f t="array" ref="D136">IF(LEN(TRIM($F$3))=0,"",IFERROR(INDEX('26.6'!E$4:E$1024,SMALL(IF(ISNUMBER(SEARCH(TRIM($F$3),'26.6'!$B$4:$B$1024)),ROW('26.6'!$B$4:$B$1024)-ROW('26.6'!$B$4)+1),ROWS(D$7:D136))),""))</f>
        <v/>
      </c>
      <c r="E136" s="162" t="str">
        <f t="array" ref="E136">IF(LEN(TRIM($F$3))=0,"",IFERROR(INDEX('26.6'!F$4:F$1024,SMALL(IF(ISNUMBER(SEARCH(TRIM($F$3),'26.6'!$B$4:$B$1024)),ROW('26.6'!$B$4:$B$1024)-ROW('26.6'!$B$4)+1),ROWS(E$7:E136))),""))</f>
        <v/>
      </c>
      <c r="F136" s="213" t="str">
        <f t="array" ref="F136">IF(LEN(TRIM($F$3))=0,"",IFERROR(INDEX('26.6'!G$4:G$1024,SMALL(IF(ISNUMBER(SEARCH(TRIM($F$3),'26.6'!$B$4:$B$1024)),ROW('26.6'!$B$4:$B$1024)-ROW('26.6'!$B$4)+1),ROWS(F$7:F136))),""))</f>
        <v/>
      </c>
      <c r="G136" s="162" t="str">
        <f t="array" ref="G136">IF(LEN(TRIM($F$3))=0,"",IFERROR(INDEX('26.6'!H$4:H$1024,SMALL(IF(ISNUMBER(SEARCH(TRIM($F$3),'26.6'!$B$4:$B$1024)),ROW('26.6'!$B$4:$B$1024)-ROW('26.6'!$B$4)+1),ROWS(G$7:G136))),""))</f>
        <v/>
      </c>
      <c r="H136" s="162" t="str">
        <f t="array" ref="H136">IF(LEN(TRIM($F$3))=0,"",IFERROR(INDEX('26.6'!I$4:I$1024,SMALL(IF(ISNUMBER(SEARCH(TRIM($F$3),'26.6'!$B$4:$B$1024)),ROW('26.6'!$B$4:$B$1024)-ROW('26.6'!$B$4)+1),ROWS(H$7:H136))),""))</f>
        <v/>
      </c>
      <c r="I136" s="118" t="str">
        <f t="array" ref="I136">IF(LEN(TRIM($F$3))=0,"",IFERROR(INDEX('26.6'!J$4:J$1024,SMALL(IF(ISNUMBER(SEARCH(TRIM($F$3),'26.6'!$B$4:$B$1024)),ROW('26.6'!$B$4:$B$1024)-ROW('26.6'!$B$4)+1),ROWS(I$7:I136))),""))</f>
        <v/>
      </c>
    </row>
    <row r="137" spans="2:9" ht="22.5" customHeight="1" x14ac:dyDescent="0.3">
      <c r="B137" s="121" t="str">
        <f>IF(OR(C137="",C137="검색 결과가 없습니다."),"",ROWS($B$7:B137))</f>
        <v/>
      </c>
      <c r="C137" s="162" t="str">
        <f t="array" ref="C137">IF(LEN(TRIM($F$3))=0,"",IFERROR(INDEX('26.6'!D$4:D$1024,SMALL(IF(ISNUMBER(SEARCH(TRIM($F$3),'26.6'!$B$4:$B$1024)),ROW('26.6'!$B$4:$B$1024)-ROW('26.6'!$B$4)+1),ROWS(C$7:C137))),""))</f>
        <v/>
      </c>
      <c r="D137" s="162" t="str">
        <f t="array" ref="D137">IF(LEN(TRIM($F$3))=0,"",IFERROR(INDEX('26.6'!E$4:E$1024,SMALL(IF(ISNUMBER(SEARCH(TRIM($F$3),'26.6'!$B$4:$B$1024)),ROW('26.6'!$B$4:$B$1024)-ROW('26.6'!$B$4)+1),ROWS(D$7:D137))),""))</f>
        <v/>
      </c>
      <c r="E137" s="162" t="str">
        <f t="array" ref="E137">IF(LEN(TRIM($F$3))=0,"",IFERROR(INDEX('26.6'!F$4:F$1024,SMALL(IF(ISNUMBER(SEARCH(TRIM($F$3),'26.6'!$B$4:$B$1024)),ROW('26.6'!$B$4:$B$1024)-ROW('26.6'!$B$4)+1),ROWS(E$7:E137))),""))</f>
        <v/>
      </c>
      <c r="F137" s="213" t="str">
        <f t="array" ref="F137">IF(LEN(TRIM($F$3))=0,"",IFERROR(INDEX('26.6'!G$4:G$1024,SMALL(IF(ISNUMBER(SEARCH(TRIM($F$3),'26.6'!$B$4:$B$1024)),ROW('26.6'!$B$4:$B$1024)-ROW('26.6'!$B$4)+1),ROWS(F$7:F137))),""))</f>
        <v/>
      </c>
      <c r="G137" s="162" t="str">
        <f t="array" ref="G137">IF(LEN(TRIM($F$3))=0,"",IFERROR(INDEX('26.6'!H$4:H$1024,SMALL(IF(ISNUMBER(SEARCH(TRIM($F$3),'26.6'!$B$4:$B$1024)),ROW('26.6'!$B$4:$B$1024)-ROW('26.6'!$B$4)+1),ROWS(G$7:G137))),""))</f>
        <v/>
      </c>
      <c r="H137" s="162" t="str">
        <f t="array" ref="H137">IF(LEN(TRIM($F$3))=0,"",IFERROR(INDEX('26.6'!I$4:I$1024,SMALL(IF(ISNUMBER(SEARCH(TRIM($F$3),'26.6'!$B$4:$B$1024)),ROW('26.6'!$B$4:$B$1024)-ROW('26.6'!$B$4)+1),ROWS(H$7:H137))),""))</f>
        <v/>
      </c>
      <c r="I137" s="118" t="str">
        <f t="array" ref="I137">IF(LEN(TRIM($F$3))=0,"",IFERROR(INDEX('26.6'!J$4:J$1024,SMALL(IF(ISNUMBER(SEARCH(TRIM($F$3),'26.6'!$B$4:$B$1024)),ROW('26.6'!$B$4:$B$1024)-ROW('26.6'!$B$4)+1),ROWS(I$7:I137))),""))</f>
        <v/>
      </c>
    </row>
    <row r="138" spans="2:9" ht="22.5" customHeight="1" x14ac:dyDescent="0.3">
      <c r="B138" s="121" t="str">
        <f>IF(OR(C138="",C138="검색 결과가 없습니다."),"",ROWS($B$7:B138))</f>
        <v/>
      </c>
      <c r="C138" s="162" t="str">
        <f t="array" ref="C138">IF(LEN(TRIM($F$3))=0,"",IFERROR(INDEX('26.6'!D$4:D$1024,SMALL(IF(ISNUMBER(SEARCH(TRIM($F$3),'26.6'!$B$4:$B$1024)),ROW('26.6'!$B$4:$B$1024)-ROW('26.6'!$B$4)+1),ROWS(C$7:C138))),""))</f>
        <v/>
      </c>
      <c r="D138" s="162" t="str">
        <f t="array" ref="D138">IF(LEN(TRIM($F$3))=0,"",IFERROR(INDEX('26.6'!E$4:E$1024,SMALL(IF(ISNUMBER(SEARCH(TRIM($F$3),'26.6'!$B$4:$B$1024)),ROW('26.6'!$B$4:$B$1024)-ROW('26.6'!$B$4)+1),ROWS(D$7:D138))),""))</f>
        <v/>
      </c>
      <c r="E138" s="162" t="str">
        <f t="array" ref="E138">IF(LEN(TRIM($F$3))=0,"",IFERROR(INDEX('26.6'!F$4:F$1024,SMALL(IF(ISNUMBER(SEARCH(TRIM($F$3),'26.6'!$B$4:$B$1024)),ROW('26.6'!$B$4:$B$1024)-ROW('26.6'!$B$4)+1),ROWS(E$7:E138))),""))</f>
        <v/>
      </c>
      <c r="F138" s="213" t="str">
        <f t="array" ref="F138">IF(LEN(TRIM($F$3))=0,"",IFERROR(INDEX('26.6'!G$4:G$1024,SMALL(IF(ISNUMBER(SEARCH(TRIM($F$3),'26.6'!$B$4:$B$1024)),ROW('26.6'!$B$4:$B$1024)-ROW('26.6'!$B$4)+1),ROWS(F$7:F138))),""))</f>
        <v/>
      </c>
      <c r="G138" s="162" t="str">
        <f t="array" ref="G138">IF(LEN(TRIM($F$3))=0,"",IFERROR(INDEX('26.6'!H$4:H$1024,SMALL(IF(ISNUMBER(SEARCH(TRIM($F$3),'26.6'!$B$4:$B$1024)),ROW('26.6'!$B$4:$B$1024)-ROW('26.6'!$B$4)+1),ROWS(G$7:G138))),""))</f>
        <v/>
      </c>
      <c r="H138" s="162" t="str">
        <f t="array" ref="H138">IF(LEN(TRIM($F$3))=0,"",IFERROR(INDEX('26.6'!I$4:I$1024,SMALL(IF(ISNUMBER(SEARCH(TRIM($F$3),'26.6'!$B$4:$B$1024)),ROW('26.6'!$B$4:$B$1024)-ROW('26.6'!$B$4)+1),ROWS(H$7:H138))),""))</f>
        <v/>
      </c>
      <c r="I138" s="118" t="str">
        <f t="array" ref="I138">IF(LEN(TRIM($F$3))=0,"",IFERROR(INDEX('26.6'!J$4:J$1024,SMALL(IF(ISNUMBER(SEARCH(TRIM($F$3),'26.6'!$B$4:$B$1024)),ROW('26.6'!$B$4:$B$1024)-ROW('26.6'!$B$4)+1),ROWS(I$7:I138))),""))</f>
        <v/>
      </c>
    </row>
    <row r="139" spans="2:9" ht="22.5" customHeight="1" x14ac:dyDescent="0.3">
      <c r="B139" s="121" t="str">
        <f>IF(OR(C139="",C139="검색 결과가 없습니다."),"",ROWS($B$7:B139))</f>
        <v/>
      </c>
      <c r="C139" s="162" t="str">
        <f t="array" ref="C139">IF(LEN(TRIM($F$3))=0,"",IFERROR(INDEX('26.6'!D$4:D$1024,SMALL(IF(ISNUMBER(SEARCH(TRIM($F$3),'26.6'!$B$4:$B$1024)),ROW('26.6'!$B$4:$B$1024)-ROW('26.6'!$B$4)+1),ROWS(C$7:C139))),""))</f>
        <v/>
      </c>
      <c r="D139" s="162" t="str">
        <f t="array" ref="D139">IF(LEN(TRIM($F$3))=0,"",IFERROR(INDEX('26.6'!E$4:E$1024,SMALL(IF(ISNUMBER(SEARCH(TRIM($F$3),'26.6'!$B$4:$B$1024)),ROW('26.6'!$B$4:$B$1024)-ROW('26.6'!$B$4)+1),ROWS(D$7:D139))),""))</f>
        <v/>
      </c>
      <c r="E139" s="162" t="str">
        <f t="array" ref="E139">IF(LEN(TRIM($F$3))=0,"",IFERROR(INDEX('26.6'!F$4:F$1024,SMALL(IF(ISNUMBER(SEARCH(TRIM($F$3),'26.6'!$B$4:$B$1024)),ROW('26.6'!$B$4:$B$1024)-ROW('26.6'!$B$4)+1),ROWS(E$7:E139))),""))</f>
        <v/>
      </c>
      <c r="F139" s="213" t="str">
        <f t="array" ref="F139">IF(LEN(TRIM($F$3))=0,"",IFERROR(INDEX('26.6'!G$4:G$1024,SMALL(IF(ISNUMBER(SEARCH(TRIM($F$3),'26.6'!$B$4:$B$1024)),ROW('26.6'!$B$4:$B$1024)-ROW('26.6'!$B$4)+1),ROWS(F$7:F139))),""))</f>
        <v/>
      </c>
      <c r="G139" s="162" t="str">
        <f t="array" ref="G139">IF(LEN(TRIM($F$3))=0,"",IFERROR(INDEX('26.6'!H$4:H$1024,SMALL(IF(ISNUMBER(SEARCH(TRIM($F$3),'26.6'!$B$4:$B$1024)),ROW('26.6'!$B$4:$B$1024)-ROW('26.6'!$B$4)+1),ROWS(G$7:G139))),""))</f>
        <v/>
      </c>
      <c r="H139" s="162" t="str">
        <f t="array" ref="H139">IF(LEN(TRIM($F$3))=0,"",IFERROR(INDEX('26.6'!I$4:I$1024,SMALL(IF(ISNUMBER(SEARCH(TRIM($F$3),'26.6'!$B$4:$B$1024)),ROW('26.6'!$B$4:$B$1024)-ROW('26.6'!$B$4)+1),ROWS(H$7:H139))),""))</f>
        <v/>
      </c>
      <c r="I139" s="118" t="str">
        <f t="array" ref="I139">IF(LEN(TRIM($F$3))=0,"",IFERROR(INDEX('26.6'!J$4:J$1024,SMALL(IF(ISNUMBER(SEARCH(TRIM($F$3),'26.6'!$B$4:$B$1024)),ROW('26.6'!$B$4:$B$1024)-ROW('26.6'!$B$4)+1),ROWS(I$7:I139))),""))</f>
        <v/>
      </c>
    </row>
    <row r="140" spans="2:9" ht="22.5" customHeight="1" x14ac:dyDescent="0.3">
      <c r="B140" s="121" t="str">
        <f>IF(OR(C140="",C140="검색 결과가 없습니다."),"",ROWS($B$7:B140))</f>
        <v/>
      </c>
      <c r="C140" s="162" t="str">
        <f t="array" ref="C140">IF(LEN(TRIM($F$3))=0,"",IFERROR(INDEX('26.6'!D$4:D$1024,SMALL(IF(ISNUMBER(SEARCH(TRIM($F$3),'26.6'!$B$4:$B$1024)),ROW('26.6'!$B$4:$B$1024)-ROW('26.6'!$B$4)+1),ROWS(C$7:C140))),""))</f>
        <v/>
      </c>
      <c r="D140" s="162" t="str">
        <f t="array" ref="D140">IF(LEN(TRIM($F$3))=0,"",IFERROR(INDEX('26.6'!E$4:E$1024,SMALL(IF(ISNUMBER(SEARCH(TRIM($F$3),'26.6'!$B$4:$B$1024)),ROW('26.6'!$B$4:$B$1024)-ROW('26.6'!$B$4)+1),ROWS(D$7:D140))),""))</f>
        <v/>
      </c>
      <c r="E140" s="162" t="str">
        <f t="array" ref="E140">IF(LEN(TRIM($F$3))=0,"",IFERROR(INDEX('26.6'!F$4:F$1024,SMALL(IF(ISNUMBER(SEARCH(TRIM($F$3),'26.6'!$B$4:$B$1024)),ROW('26.6'!$B$4:$B$1024)-ROW('26.6'!$B$4)+1),ROWS(E$7:E140))),""))</f>
        <v/>
      </c>
      <c r="F140" s="213" t="str">
        <f t="array" ref="F140">IF(LEN(TRIM($F$3))=0,"",IFERROR(INDEX('26.6'!G$4:G$1024,SMALL(IF(ISNUMBER(SEARCH(TRIM($F$3),'26.6'!$B$4:$B$1024)),ROW('26.6'!$B$4:$B$1024)-ROW('26.6'!$B$4)+1),ROWS(F$7:F140))),""))</f>
        <v/>
      </c>
      <c r="G140" s="162" t="str">
        <f t="array" ref="G140">IF(LEN(TRIM($F$3))=0,"",IFERROR(INDEX('26.6'!H$4:H$1024,SMALL(IF(ISNUMBER(SEARCH(TRIM($F$3),'26.6'!$B$4:$B$1024)),ROW('26.6'!$B$4:$B$1024)-ROW('26.6'!$B$4)+1),ROWS(G$7:G140))),""))</f>
        <v/>
      </c>
      <c r="H140" s="162" t="str">
        <f t="array" ref="H140">IF(LEN(TRIM($F$3))=0,"",IFERROR(INDEX('26.6'!I$4:I$1024,SMALL(IF(ISNUMBER(SEARCH(TRIM($F$3),'26.6'!$B$4:$B$1024)),ROW('26.6'!$B$4:$B$1024)-ROW('26.6'!$B$4)+1),ROWS(H$7:H140))),""))</f>
        <v/>
      </c>
      <c r="I140" s="118" t="str">
        <f t="array" ref="I140">IF(LEN(TRIM($F$3))=0,"",IFERROR(INDEX('26.6'!J$4:J$1024,SMALL(IF(ISNUMBER(SEARCH(TRIM($F$3),'26.6'!$B$4:$B$1024)),ROW('26.6'!$B$4:$B$1024)-ROW('26.6'!$B$4)+1),ROWS(I$7:I140))),""))</f>
        <v/>
      </c>
    </row>
    <row r="141" spans="2:9" ht="22.5" customHeight="1" x14ac:dyDescent="0.3">
      <c r="B141" s="121" t="str">
        <f>IF(OR(C141="",C141="검색 결과가 없습니다."),"",ROWS($B$7:B141))</f>
        <v/>
      </c>
      <c r="C141" s="162" t="str">
        <f t="array" ref="C141">IF(LEN(TRIM($F$3))=0,"",IFERROR(INDEX('26.6'!D$4:D$1024,SMALL(IF(ISNUMBER(SEARCH(TRIM($F$3),'26.6'!$B$4:$B$1024)),ROW('26.6'!$B$4:$B$1024)-ROW('26.6'!$B$4)+1),ROWS(C$7:C141))),""))</f>
        <v/>
      </c>
      <c r="D141" s="162" t="str">
        <f t="array" ref="D141">IF(LEN(TRIM($F$3))=0,"",IFERROR(INDEX('26.6'!E$4:E$1024,SMALL(IF(ISNUMBER(SEARCH(TRIM($F$3),'26.6'!$B$4:$B$1024)),ROW('26.6'!$B$4:$B$1024)-ROW('26.6'!$B$4)+1),ROWS(D$7:D141))),""))</f>
        <v/>
      </c>
      <c r="E141" s="162" t="str">
        <f t="array" ref="E141">IF(LEN(TRIM($F$3))=0,"",IFERROR(INDEX('26.6'!F$4:F$1024,SMALL(IF(ISNUMBER(SEARCH(TRIM($F$3),'26.6'!$B$4:$B$1024)),ROW('26.6'!$B$4:$B$1024)-ROW('26.6'!$B$4)+1),ROWS(E$7:E141))),""))</f>
        <v/>
      </c>
      <c r="F141" s="213" t="str">
        <f t="array" ref="F141">IF(LEN(TRIM($F$3))=0,"",IFERROR(INDEX('26.6'!G$4:G$1024,SMALL(IF(ISNUMBER(SEARCH(TRIM($F$3),'26.6'!$B$4:$B$1024)),ROW('26.6'!$B$4:$B$1024)-ROW('26.6'!$B$4)+1),ROWS(F$7:F141))),""))</f>
        <v/>
      </c>
      <c r="G141" s="162" t="str">
        <f t="array" ref="G141">IF(LEN(TRIM($F$3))=0,"",IFERROR(INDEX('26.6'!H$4:H$1024,SMALL(IF(ISNUMBER(SEARCH(TRIM($F$3),'26.6'!$B$4:$B$1024)),ROW('26.6'!$B$4:$B$1024)-ROW('26.6'!$B$4)+1),ROWS(G$7:G141))),""))</f>
        <v/>
      </c>
      <c r="H141" s="162" t="str">
        <f t="array" ref="H141">IF(LEN(TRIM($F$3))=0,"",IFERROR(INDEX('26.6'!I$4:I$1024,SMALL(IF(ISNUMBER(SEARCH(TRIM($F$3),'26.6'!$B$4:$B$1024)),ROW('26.6'!$B$4:$B$1024)-ROW('26.6'!$B$4)+1),ROWS(H$7:H141))),""))</f>
        <v/>
      </c>
      <c r="I141" s="118" t="str">
        <f t="array" ref="I141">IF(LEN(TRIM($F$3))=0,"",IFERROR(INDEX('26.6'!J$4:J$1024,SMALL(IF(ISNUMBER(SEARCH(TRIM($F$3),'26.6'!$B$4:$B$1024)),ROW('26.6'!$B$4:$B$1024)-ROW('26.6'!$B$4)+1),ROWS(I$7:I141))),""))</f>
        <v/>
      </c>
    </row>
    <row r="142" spans="2:9" ht="22.5" customHeight="1" x14ac:dyDescent="0.3">
      <c r="B142" s="121" t="str">
        <f>IF(OR(C142="",C142="검색 결과가 없습니다."),"",ROWS($B$7:B142))</f>
        <v/>
      </c>
      <c r="C142" s="162" t="str">
        <f t="array" ref="C142">IF(LEN(TRIM($F$3))=0,"",IFERROR(INDEX('26.6'!D$4:D$1024,SMALL(IF(ISNUMBER(SEARCH(TRIM($F$3),'26.6'!$B$4:$B$1024)),ROW('26.6'!$B$4:$B$1024)-ROW('26.6'!$B$4)+1),ROWS(C$7:C142))),""))</f>
        <v/>
      </c>
      <c r="D142" s="162" t="str">
        <f t="array" ref="D142">IF(LEN(TRIM($F$3))=0,"",IFERROR(INDEX('26.6'!E$4:E$1024,SMALL(IF(ISNUMBER(SEARCH(TRIM($F$3),'26.6'!$B$4:$B$1024)),ROW('26.6'!$B$4:$B$1024)-ROW('26.6'!$B$4)+1),ROWS(D$7:D142))),""))</f>
        <v/>
      </c>
      <c r="E142" s="162" t="str">
        <f t="array" ref="E142">IF(LEN(TRIM($F$3))=0,"",IFERROR(INDEX('26.6'!F$4:F$1024,SMALL(IF(ISNUMBER(SEARCH(TRIM($F$3),'26.6'!$B$4:$B$1024)),ROW('26.6'!$B$4:$B$1024)-ROW('26.6'!$B$4)+1),ROWS(E$7:E142))),""))</f>
        <v/>
      </c>
      <c r="F142" s="213" t="str">
        <f t="array" ref="F142">IF(LEN(TRIM($F$3))=0,"",IFERROR(INDEX('26.6'!G$4:G$1024,SMALL(IF(ISNUMBER(SEARCH(TRIM($F$3),'26.6'!$B$4:$B$1024)),ROW('26.6'!$B$4:$B$1024)-ROW('26.6'!$B$4)+1),ROWS(F$7:F142))),""))</f>
        <v/>
      </c>
      <c r="G142" s="162" t="str">
        <f t="array" ref="G142">IF(LEN(TRIM($F$3))=0,"",IFERROR(INDEX('26.6'!H$4:H$1024,SMALL(IF(ISNUMBER(SEARCH(TRIM($F$3),'26.6'!$B$4:$B$1024)),ROW('26.6'!$B$4:$B$1024)-ROW('26.6'!$B$4)+1),ROWS(G$7:G142))),""))</f>
        <v/>
      </c>
      <c r="H142" s="162" t="str">
        <f t="array" ref="H142">IF(LEN(TRIM($F$3))=0,"",IFERROR(INDEX('26.6'!I$4:I$1024,SMALL(IF(ISNUMBER(SEARCH(TRIM($F$3),'26.6'!$B$4:$B$1024)),ROW('26.6'!$B$4:$B$1024)-ROW('26.6'!$B$4)+1),ROWS(H$7:H142))),""))</f>
        <v/>
      </c>
      <c r="I142" s="118" t="str">
        <f t="array" ref="I142">IF(LEN(TRIM($F$3))=0,"",IFERROR(INDEX('26.6'!J$4:J$1024,SMALL(IF(ISNUMBER(SEARCH(TRIM($F$3),'26.6'!$B$4:$B$1024)),ROW('26.6'!$B$4:$B$1024)-ROW('26.6'!$B$4)+1),ROWS(I$7:I142))),""))</f>
        <v/>
      </c>
    </row>
    <row r="143" spans="2:9" ht="22.5" customHeight="1" x14ac:dyDescent="0.3">
      <c r="B143" s="121" t="str">
        <f>IF(OR(C143="",C143="검색 결과가 없습니다."),"",ROWS($B$7:B143))</f>
        <v/>
      </c>
      <c r="C143" s="162" t="str">
        <f t="array" ref="C143">IF(LEN(TRIM($F$3))=0,"",IFERROR(INDEX('26.6'!D$4:D$1024,SMALL(IF(ISNUMBER(SEARCH(TRIM($F$3),'26.6'!$B$4:$B$1024)),ROW('26.6'!$B$4:$B$1024)-ROW('26.6'!$B$4)+1),ROWS(C$7:C143))),""))</f>
        <v/>
      </c>
      <c r="D143" s="162" t="str">
        <f t="array" ref="D143">IF(LEN(TRIM($F$3))=0,"",IFERROR(INDEX('26.6'!E$4:E$1024,SMALL(IF(ISNUMBER(SEARCH(TRIM($F$3),'26.6'!$B$4:$B$1024)),ROW('26.6'!$B$4:$B$1024)-ROW('26.6'!$B$4)+1),ROWS(D$7:D143))),""))</f>
        <v/>
      </c>
      <c r="E143" s="162" t="str">
        <f t="array" ref="E143">IF(LEN(TRIM($F$3))=0,"",IFERROR(INDEX('26.6'!F$4:F$1024,SMALL(IF(ISNUMBER(SEARCH(TRIM($F$3),'26.6'!$B$4:$B$1024)),ROW('26.6'!$B$4:$B$1024)-ROW('26.6'!$B$4)+1),ROWS(E$7:E143))),""))</f>
        <v/>
      </c>
      <c r="F143" s="213" t="str">
        <f t="array" ref="F143">IF(LEN(TRIM($F$3))=0,"",IFERROR(INDEX('26.6'!G$4:G$1024,SMALL(IF(ISNUMBER(SEARCH(TRIM($F$3),'26.6'!$B$4:$B$1024)),ROW('26.6'!$B$4:$B$1024)-ROW('26.6'!$B$4)+1),ROWS(F$7:F143))),""))</f>
        <v/>
      </c>
      <c r="G143" s="162" t="str">
        <f t="array" ref="G143">IF(LEN(TRIM($F$3))=0,"",IFERROR(INDEX('26.6'!H$4:H$1024,SMALL(IF(ISNUMBER(SEARCH(TRIM($F$3),'26.6'!$B$4:$B$1024)),ROW('26.6'!$B$4:$B$1024)-ROW('26.6'!$B$4)+1),ROWS(G$7:G143))),""))</f>
        <v/>
      </c>
      <c r="H143" s="162" t="str">
        <f t="array" ref="H143">IF(LEN(TRIM($F$3))=0,"",IFERROR(INDEX('26.6'!I$4:I$1024,SMALL(IF(ISNUMBER(SEARCH(TRIM($F$3),'26.6'!$B$4:$B$1024)),ROW('26.6'!$B$4:$B$1024)-ROW('26.6'!$B$4)+1),ROWS(H$7:H143))),""))</f>
        <v/>
      </c>
      <c r="I143" s="118" t="str">
        <f t="array" ref="I143">IF(LEN(TRIM($F$3))=0,"",IFERROR(INDEX('26.6'!J$4:J$1024,SMALL(IF(ISNUMBER(SEARCH(TRIM($F$3),'26.6'!$B$4:$B$1024)),ROW('26.6'!$B$4:$B$1024)-ROW('26.6'!$B$4)+1),ROWS(I$7:I143))),""))</f>
        <v/>
      </c>
    </row>
    <row r="144" spans="2:9" ht="22.5" customHeight="1" x14ac:dyDescent="0.3">
      <c r="B144" s="121" t="str">
        <f>IF(OR(C144="",C144="검색 결과가 없습니다."),"",ROWS($B$7:B144))</f>
        <v/>
      </c>
      <c r="C144" s="162" t="str">
        <f t="array" ref="C144">IF(LEN(TRIM($F$3))=0,"",IFERROR(INDEX('26.6'!D$4:D$1024,SMALL(IF(ISNUMBER(SEARCH(TRIM($F$3),'26.6'!$B$4:$B$1024)),ROW('26.6'!$B$4:$B$1024)-ROW('26.6'!$B$4)+1),ROWS(C$7:C144))),""))</f>
        <v/>
      </c>
      <c r="D144" s="162" t="str">
        <f t="array" ref="D144">IF(LEN(TRIM($F$3))=0,"",IFERROR(INDEX('26.6'!E$4:E$1024,SMALL(IF(ISNUMBER(SEARCH(TRIM($F$3),'26.6'!$B$4:$B$1024)),ROW('26.6'!$B$4:$B$1024)-ROW('26.6'!$B$4)+1),ROWS(D$7:D144))),""))</f>
        <v/>
      </c>
      <c r="E144" s="162" t="str">
        <f t="array" ref="E144">IF(LEN(TRIM($F$3))=0,"",IFERROR(INDEX('26.6'!F$4:F$1024,SMALL(IF(ISNUMBER(SEARCH(TRIM($F$3),'26.6'!$B$4:$B$1024)),ROW('26.6'!$B$4:$B$1024)-ROW('26.6'!$B$4)+1),ROWS(E$7:E144))),""))</f>
        <v/>
      </c>
      <c r="F144" s="213" t="str">
        <f t="array" ref="F144">IF(LEN(TRIM($F$3))=0,"",IFERROR(INDEX('26.6'!G$4:G$1024,SMALL(IF(ISNUMBER(SEARCH(TRIM($F$3),'26.6'!$B$4:$B$1024)),ROW('26.6'!$B$4:$B$1024)-ROW('26.6'!$B$4)+1),ROWS(F$7:F144))),""))</f>
        <v/>
      </c>
      <c r="G144" s="162" t="str">
        <f t="array" ref="G144">IF(LEN(TRIM($F$3))=0,"",IFERROR(INDEX('26.6'!H$4:H$1024,SMALL(IF(ISNUMBER(SEARCH(TRIM($F$3),'26.6'!$B$4:$B$1024)),ROW('26.6'!$B$4:$B$1024)-ROW('26.6'!$B$4)+1),ROWS(G$7:G144))),""))</f>
        <v/>
      </c>
      <c r="H144" s="162" t="str">
        <f t="array" ref="H144">IF(LEN(TRIM($F$3))=0,"",IFERROR(INDEX('26.6'!I$4:I$1024,SMALL(IF(ISNUMBER(SEARCH(TRIM($F$3),'26.6'!$B$4:$B$1024)),ROW('26.6'!$B$4:$B$1024)-ROW('26.6'!$B$4)+1),ROWS(H$7:H144))),""))</f>
        <v/>
      </c>
      <c r="I144" s="118" t="str">
        <f t="array" ref="I144">IF(LEN(TRIM($F$3))=0,"",IFERROR(INDEX('26.6'!J$4:J$1024,SMALL(IF(ISNUMBER(SEARCH(TRIM($F$3),'26.6'!$B$4:$B$1024)),ROW('26.6'!$B$4:$B$1024)-ROW('26.6'!$B$4)+1),ROWS(I$7:I144))),""))</f>
        <v/>
      </c>
    </row>
    <row r="145" spans="2:9" ht="22.5" customHeight="1" x14ac:dyDescent="0.3">
      <c r="B145" s="121" t="str">
        <f>IF(OR(C145="",C145="검색 결과가 없습니다."),"",ROWS($B$7:B145))</f>
        <v/>
      </c>
      <c r="C145" s="162" t="str">
        <f t="array" ref="C145">IF(LEN(TRIM($F$3))=0,"",IFERROR(INDEX('26.6'!D$4:D$1024,SMALL(IF(ISNUMBER(SEARCH(TRIM($F$3),'26.6'!$B$4:$B$1024)),ROW('26.6'!$B$4:$B$1024)-ROW('26.6'!$B$4)+1),ROWS(C$7:C145))),""))</f>
        <v/>
      </c>
      <c r="D145" s="162" t="str">
        <f t="array" ref="D145">IF(LEN(TRIM($F$3))=0,"",IFERROR(INDEX('26.6'!E$4:E$1024,SMALL(IF(ISNUMBER(SEARCH(TRIM($F$3),'26.6'!$B$4:$B$1024)),ROW('26.6'!$B$4:$B$1024)-ROW('26.6'!$B$4)+1),ROWS(D$7:D145))),""))</f>
        <v/>
      </c>
      <c r="E145" s="162" t="str">
        <f t="array" ref="E145">IF(LEN(TRIM($F$3))=0,"",IFERROR(INDEX('26.6'!F$4:F$1024,SMALL(IF(ISNUMBER(SEARCH(TRIM($F$3),'26.6'!$B$4:$B$1024)),ROW('26.6'!$B$4:$B$1024)-ROW('26.6'!$B$4)+1),ROWS(E$7:E145))),""))</f>
        <v/>
      </c>
      <c r="F145" s="213" t="str">
        <f t="array" ref="F145">IF(LEN(TRIM($F$3))=0,"",IFERROR(INDEX('26.6'!G$4:G$1024,SMALL(IF(ISNUMBER(SEARCH(TRIM($F$3),'26.6'!$B$4:$B$1024)),ROW('26.6'!$B$4:$B$1024)-ROW('26.6'!$B$4)+1),ROWS(F$7:F145))),""))</f>
        <v/>
      </c>
      <c r="G145" s="162" t="str">
        <f t="array" ref="G145">IF(LEN(TRIM($F$3))=0,"",IFERROR(INDEX('26.6'!H$4:H$1024,SMALL(IF(ISNUMBER(SEARCH(TRIM($F$3),'26.6'!$B$4:$B$1024)),ROW('26.6'!$B$4:$B$1024)-ROW('26.6'!$B$4)+1),ROWS(G$7:G145))),""))</f>
        <v/>
      </c>
      <c r="H145" s="162" t="str">
        <f t="array" ref="H145">IF(LEN(TRIM($F$3))=0,"",IFERROR(INDEX('26.6'!I$4:I$1024,SMALL(IF(ISNUMBER(SEARCH(TRIM($F$3),'26.6'!$B$4:$B$1024)),ROW('26.6'!$B$4:$B$1024)-ROW('26.6'!$B$4)+1),ROWS(H$7:H145))),""))</f>
        <v/>
      </c>
      <c r="I145" s="118" t="str">
        <f t="array" ref="I145">IF(LEN(TRIM($F$3))=0,"",IFERROR(INDEX('26.6'!J$4:J$1024,SMALL(IF(ISNUMBER(SEARCH(TRIM($F$3),'26.6'!$B$4:$B$1024)),ROW('26.6'!$B$4:$B$1024)-ROW('26.6'!$B$4)+1),ROWS(I$7:I145))),""))</f>
        <v/>
      </c>
    </row>
    <row r="146" spans="2:9" ht="22.5" customHeight="1" x14ac:dyDescent="0.3">
      <c r="B146" s="121" t="str">
        <f>IF(OR(C146="",C146="검색 결과가 없습니다."),"",ROWS($B$7:B146))</f>
        <v/>
      </c>
      <c r="C146" s="162" t="str">
        <f t="array" ref="C146">IF(LEN(TRIM($F$3))=0,"",IFERROR(INDEX('26.6'!D$4:D$1024,SMALL(IF(ISNUMBER(SEARCH(TRIM($F$3),'26.6'!$B$4:$B$1024)),ROW('26.6'!$B$4:$B$1024)-ROW('26.6'!$B$4)+1),ROWS(C$7:C146))),""))</f>
        <v/>
      </c>
      <c r="D146" s="162" t="str">
        <f t="array" ref="D146">IF(LEN(TRIM($F$3))=0,"",IFERROR(INDEX('26.6'!E$4:E$1024,SMALL(IF(ISNUMBER(SEARCH(TRIM($F$3),'26.6'!$B$4:$B$1024)),ROW('26.6'!$B$4:$B$1024)-ROW('26.6'!$B$4)+1),ROWS(D$7:D146))),""))</f>
        <v/>
      </c>
      <c r="E146" s="162" t="str">
        <f t="array" ref="E146">IF(LEN(TRIM($F$3))=0,"",IFERROR(INDEX('26.6'!F$4:F$1024,SMALL(IF(ISNUMBER(SEARCH(TRIM($F$3),'26.6'!$B$4:$B$1024)),ROW('26.6'!$B$4:$B$1024)-ROW('26.6'!$B$4)+1),ROWS(E$7:E146))),""))</f>
        <v/>
      </c>
      <c r="F146" s="213" t="str">
        <f t="array" ref="F146">IF(LEN(TRIM($F$3))=0,"",IFERROR(INDEX('26.6'!G$4:G$1024,SMALL(IF(ISNUMBER(SEARCH(TRIM($F$3),'26.6'!$B$4:$B$1024)),ROW('26.6'!$B$4:$B$1024)-ROW('26.6'!$B$4)+1),ROWS(F$7:F146))),""))</f>
        <v/>
      </c>
      <c r="G146" s="162" t="str">
        <f t="array" ref="G146">IF(LEN(TRIM($F$3))=0,"",IFERROR(INDEX('26.6'!H$4:H$1024,SMALL(IF(ISNUMBER(SEARCH(TRIM($F$3),'26.6'!$B$4:$B$1024)),ROW('26.6'!$B$4:$B$1024)-ROW('26.6'!$B$4)+1),ROWS(G$7:G146))),""))</f>
        <v/>
      </c>
      <c r="H146" s="162" t="str">
        <f t="array" ref="H146">IF(LEN(TRIM($F$3))=0,"",IFERROR(INDEX('26.6'!I$4:I$1024,SMALL(IF(ISNUMBER(SEARCH(TRIM($F$3),'26.6'!$B$4:$B$1024)),ROW('26.6'!$B$4:$B$1024)-ROW('26.6'!$B$4)+1),ROWS(H$7:H146))),""))</f>
        <v/>
      </c>
      <c r="I146" s="118" t="str">
        <f t="array" ref="I146">IF(LEN(TRIM($F$3))=0,"",IFERROR(INDEX('26.6'!J$4:J$1024,SMALL(IF(ISNUMBER(SEARCH(TRIM($F$3),'26.6'!$B$4:$B$1024)),ROW('26.6'!$B$4:$B$1024)-ROW('26.6'!$B$4)+1),ROWS(I$7:I146))),""))</f>
        <v/>
      </c>
    </row>
    <row r="147" spans="2:9" ht="22.5" customHeight="1" x14ac:dyDescent="0.3">
      <c r="B147" s="121" t="str">
        <f>IF(OR(C147="",C147="검색 결과가 없습니다."),"",ROWS($B$7:B147))</f>
        <v/>
      </c>
      <c r="C147" s="162" t="str">
        <f t="array" ref="C147">IF(LEN(TRIM($F$3))=0,"",IFERROR(INDEX('26.6'!D$4:D$1024,SMALL(IF(ISNUMBER(SEARCH(TRIM($F$3),'26.6'!$B$4:$B$1024)),ROW('26.6'!$B$4:$B$1024)-ROW('26.6'!$B$4)+1),ROWS(C$7:C147))),""))</f>
        <v/>
      </c>
      <c r="D147" s="162" t="str">
        <f t="array" ref="D147">IF(LEN(TRIM($F$3))=0,"",IFERROR(INDEX('26.6'!E$4:E$1024,SMALL(IF(ISNUMBER(SEARCH(TRIM($F$3),'26.6'!$B$4:$B$1024)),ROW('26.6'!$B$4:$B$1024)-ROW('26.6'!$B$4)+1),ROWS(D$7:D147))),""))</f>
        <v/>
      </c>
      <c r="E147" s="162" t="str">
        <f t="array" ref="E147">IF(LEN(TRIM($F$3))=0,"",IFERROR(INDEX('26.6'!F$4:F$1024,SMALL(IF(ISNUMBER(SEARCH(TRIM($F$3),'26.6'!$B$4:$B$1024)),ROW('26.6'!$B$4:$B$1024)-ROW('26.6'!$B$4)+1),ROWS(E$7:E147))),""))</f>
        <v/>
      </c>
      <c r="F147" s="213" t="str">
        <f t="array" ref="F147">IF(LEN(TRIM($F$3))=0,"",IFERROR(INDEX('26.6'!G$4:G$1024,SMALL(IF(ISNUMBER(SEARCH(TRIM($F$3),'26.6'!$B$4:$B$1024)),ROW('26.6'!$B$4:$B$1024)-ROW('26.6'!$B$4)+1),ROWS(F$7:F147))),""))</f>
        <v/>
      </c>
      <c r="G147" s="162" t="str">
        <f t="array" ref="G147">IF(LEN(TRIM($F$3))=0,"",IFERROR(INDEX('26.6'!H$4:H$1024,SMALL(IF(ISNUMBER(SEARCH(TRIM($F$3),'26.6'!$B$4:$B$1024)),ROW('26.6'!$B$4:$B$1024)-ROW('26.6'!$B$4)+1),ROWS(G$7:G147))),""))</f>
        <v/>
      </c>
      <c r="H147" s="162" t="str">
        <f t="array" ref="H147">IF(LEN(TRIM($F$3))=0,"",IFERROR(INDEX('26.6'!I$4:I$1024,SMALL(IF(ISNUMBER(SEARCH(TRIM($F$3),'26.6'!$B$4:$B$1024)),ROW('26.6'!$B$4:$B$1024)-ROW('26.6'!$B$4)+1),ROWS(H$7:H147))),""))</f>
        <v/>
      </c>
      <c r="I147" s="118" t="str">
        <f t="array" ref="I147">IF(LEN(TRIM($F$3))=0,"",IFERROR(INDEX('26.6'!J$4:J$1024,SMALL(IF(ISNUMBER(SEARCH(TRIM($F$3),'26.6'!$B$4:$B$1024)),ROW('26.6'!$B$4:$B$1024)-ROW('26.6'!$B$4)+1),ROWS(I$7:I147))),""))</f>
        <v/>
      </c>
    </row>
    <row r="148" spans="2:9" ht="22.5" customHeight="1" x14ac:dyDescent="0.3">
      <c r="B148" s="121" t="str">
        <f>IF(OR(C148="",C148="검색 결과가 없습니다."),"",ROWS($B$7:B148))</f>
        <v/>
      </c>
      <c r="C148" s="162" t="str">
        <f t="array" ref="C148">IF(LEN(TRIM($F$3))=0,"",IFERROR(INDEX('26.6'!D$4:D$1024,SMALL(IF(ISNUMBER(SEARCH(TRIM($F$3),'26.6'!$B$4:$B$1024)),ROW('26.6'!$B$4:$B$1024)-ROW('26.6'!$B$4)+1),ROWS(C$7:C148))),""))</f>
        <v/>
      </c>
      <c r="D148" s="162" t="str">
        <f t="array" ref="D148">IF(LEN(TRIM($F$3))=0,"",IFERROR(INDEX('26.6'!E$4:E$1024,SMALL(IF(ISNUMBER(SEARCH(TRIM($F$3),'26.6'!$B$4:$B$1024)),ROW('26.6'!$B$4:$B$1024)-ROW('26.6'!$B$4)+1),ROWS(D$7:D148))),""))</f>
        <v/>
      </c>
      <c r="E148" s="162" t="str">
        <f t="array" ref="E148">IF(LEN(TRIM($F$3))=0,"",IFERROR(INDEX('26.6'!F$4:F$1024,SMALL(IF(ISNUMBER(SEARCH(TRIM($F$3),'26.6'!$B$4:$B$1024)),ROW('26.6'!$B$4:$B$1024)-ROW('26.6'!$B$4)+1),ROWS(E$7:E148))),""))</f>
        <v/>
      </c>
      <c r="F148" s="213" t="str">
        <f t="array" ref="F148">IF(LEN(TRIM($F$3))=0,"",IFERROR(INDEX('26.6'!G$4:G$1024,SMALL(IF(ISNUMBER(SEARCH(TRIM($F$3),'26.6'!$B$4:$B$1024)),ROW('26.6'!$B$4:$B$1024)-ROW('26.6'!$B$4)+1),ROWS(F$7:F148))),""))</f>
        <v/>
      </c>
      <c r="G148" s="162" t="str">
        <f t="array" ref="G148">IF(LEN(TRIM($F$3))=0,"",IFERROR(INDEX('26.6'!H$4:H$1024,SMALL(IF(ISNUMBER(SEARCH(TRIM($F$3),'26.6'!$B$4:$B$1024)),ROW('26.6'!$B$4:$B$1024)-ROW('26.6'!$B$4)+1),ROWS(G$7:G148))),""))</f>
        <v/>
      </c>
      <c r="H148" s="162" t="str">
        <f t="array" ref="H148">IF(LEN(TRIM($F$3))=0,"",IFERROR(INDEX('26.6'!I$4:I$1024,SMALL(IF(ISNUMBER(SEARCH(TRIM($F$3),'26.6'!$B$4:$B$1024)),ROW('26.6'!$B$4:$B$1024)-ROW('26.6'!$B$4)+1),ROWS(H$7:H148))),""))</f>
        <v/>
      </c>
      <c r="I148" s="118" t="str">
        <f t="array" ref="I148">IF(LEN(TRIM($F$3))=0,"",IFERROR(INDEX('26.6'!J$4:J$1024,SMALL(IF(ISNUMBER(SEARCH(TRIM($F$3),'26.6'!$B$4:$B$1024)),ROW('26.6'!$B$4:$B$1024)-ROW('26.6'!$B$4)+1),ROWS(I$7:I148))),""))</f>
        <v/>
      </c>
    </row>
    <row r="149" spans="2:9" ht="22.5" customHeight="1" x14ac:dyDescent="0.3">
      <c r="B149" s="121" t="str">
        <f>IF(OR(C149="",C149="검색 결과가 없습니다."),"",ROWS($B$7:B149))</f>
        <v/>
      </c>
      <c r="C149" s="162" t="str">
        <f t="array" ref="C149">IF(LEN(TRIM($F$3))=0,"",IFERROR(INDEX('26.6'!D$4:D$1024,SMALL(IF(ISNUMBER(SEARCH(TRIM($F$3),'26.6'!$B$4:$B$1024)),ROW('26.6'!$B$4:$B$1024)-ROW('26.6'!$B$4)+1),ROWS(C$7:C149))),""))</f>
        <v/>
      </c>
      <c r="D149" s="162" t="str">
        <f t="array" ref="D149">IF(LEN(TRIM($F$3))=0,"",IFERROR(INDEX('26.6'!E$4:E$1024,SMALL(IF(ISNUMBER(SEARCH(TRIM($F$3),'26.6'!$B$4:$B$1024)),ROW('26.6'!$B$4:$B$1024)-ROW('26.6'!$B$4)+1),ROWS(D$7:D149))),""))</f>
        <v/>
      </c>
      <c r="E149" s="162" t="str">
        <f t="array" ref="E149">IF(LEN(TRIM($F$3))=0,"",IFERROR(INDEX('26.6'!F$4:F$1024,SMALL(IF(ISNUMBER(SEARCH(TRIM($F$3),'26.6'!$B$4:$B$1024)),ROW('26.6'!$B$4:$B$1024)-ROW('26.6'!$B$4)+1),ROWS(E$7:E149))),""))</f>
        <v/>
      </c>
      <c r="F149" s="213" t="str">
        <f t="array" ref="F149">IF(LEN(TRIM($F$3))=0,"",IFERROR(INDEX('26.6'!G$4:G$1024,SMALL(IF(ISNUMBER(SEARCH(TRIM($F$3),'26.6'!$B$4:$B$1024)),ROW('26.6'!$B$4:$B$1024)-ROW('26.6'!$B$4)+1),ROWS(F$7:F149))),""))</f>
        <v/>
      </c>
      <c r="G149" s="162" t="str">
        <f t="array" ref="G149">IF(LEN(TRIM($F$3))=0,"",IFERROR(INDEX('26.6'!H$4:H$1024,SMALL(IF(ISNUMBER(SEARCH(TRIM($F$3),'26.6'!$B$4:$B$1024)),ROW('26.6'!$B$4:$B$1024)-ROW('26.6'!$B$4)+1),ROWS(G$7:G149))),""))</f>
        <v/>
      </c>
      <c r="H149" s="162" t="str">
        <f t="array" ref="H149">IF(LEN(TRIM($F$3))=0,"",IFERROR(INDEX('26.6'!I$4:I$1024,SMALL(IF(ISNUMBER(SEARCH(TRIM($F$3),'26.6'!$B$4:$B$1024)),ROW('26.6'!$B$4:$B$1024)-ROW('26.6'!$B$4)+1),ROWS(H$7:H149))),""))</f>
        <v/>
      </c>
      <c r="I149" s="118" t="str">
        <f t="array" ref="I149">IF(LEN(TRIM($F$3))=0,"",IFERROR(INDEX('26.6'!J$4:J$1024,SMALL(IF(ISNUMBER(SEARCH(TRIM($F$3),'26.6'!$B$4:$B$1024)),ROW('26.6'!$B$4:$B$1024)-ROW('26.6'!$B$4)+1),ROWS(I$7:I149))),""))</f>
        <v/>
      </c>
    </row>
    <row r="150" spans="2:9" ht="22.5" customHeight="1" x14ac:dyDescent="0.3">
      <c r="B150" s="121" t="str">
        <f>IF(OR(C150="",C150="검색 결과가 없습니다."),"",ROWS($B$7:B150))</f>
        <v/>
      </c>
      <c r="C150" s="162" t="str">
        <f t="array" ref="C150">IF(LEN(TRIM($F$3))=0,"",IFERROR(INDEX('26.6'!D$4:D$1024,SMALL(IF(ISNUMBER(SEARCH(TRIM($F$3),'26.6'!$B$4:$B$1024)),ROW('26.6'!$B$4:$B$1024)-ROW('26.6'!$B$4)+1),ROWS(C$7:C150))),""))</f>
        <v/>
      </c>
      <c r="D150" s="162" t="str">
        <f t="array" ref="D150">IF(LEN(TRIM($F$3))=0,"",IFERROR(INDEX('26.6'!E$4:E$1024,SMALL(IF(ISNUMBER(SEARCH(TRIM($F$3),'26.6'!$B$4:$B$1024)),ROW('26.6'!$B$4:$B$1024)-ROW('26.6'!$B$4)+1),ROWS(D$7:D150))),""))</f>
        <v/>
      </c>
      <c r="E150" s="162" t="str">
        <f t="array" ref="E150">IF(LEN(TRIM($F$3))=0,"",IFERROR(INDEX('26.6'!F$4:F$1024,SMALL(IF(ISNUMBER(SEARCH(TRIM($F$3),'26.6'!$B$4:$B$1024)),ROW('26.6'!$B$4:$B$1024)-ROW('26.6'!$B$4)+1),ROWS(E$7:E150))),""))</f>
        <v/>
      </c>
      <c r="F150" s="213" t="str">
        <f t="array" ref="F150">IF(LEN(TRIM($F$3))=0,"",IFERROR(INDEX('26.6'!G$4:G$1024,SMALL(IF(ISNUMBER(SEARCH(TRIM($F$3),'26.6'!$B$4:$B$1024)),ROW('26.6'!$B$4:$B$1024)-ROW('26.6'!$B$4)+1),ROWS(F$7:F150))),""))</f>
        <v/>
      </c>
      <c r="G150" s="162" t="str">
        <f t="array" ref="G150">IF(LEN(TRIM($F$3))=0,"",IFERROR(INDEX('26.6'!H$4:H$1024,SMALL(IF(ISNUMBER(SEARCH(TRIM($F$3),'26.6'!$B$4:$B$1024)),ROW('26.6'!$B$4:$B$1024)-ROW('26.6'!$B$4)+1),ROWS(G$7:G150))),""))</f>
        <v/>
      </c>
      <c r="H150" s="162" t="str">
        <f t="array" ref="H150">IF(LEN(TRIM($F$3))=0,"",IFERROR(INDEX('26.6'!I$4:I$1024,SMALL(IF(ISNUMBER(SEARCH(TRIM($F$3),'26.6'!$B$4:$B$1024)),ROW('26.6'!$B$4:$B$1024)-ROW('26.6'!$B$4)+1),ROWS(H$7:H150))),""))</f>
        <v/>
      </c>
      <c r="I150" s="118" t="str">
        <f t="array" ref="I150">IF(LEN(TRIM($F$3))=0,"",IFERROR(INDEX('26.6'!J$4:J$1024,SMALL(IF(ISNUMBER(SEARCH(TRIM($F$3),'26.6'!$B$4:$B$1024)),ROW('26.6'!$B$4:$B$1024)-ROW('26.6'!$B$4)+1),ROWS(I$7:I150))),""))</f>
        <v/>
      </c>
    </row>
    <row r="151" spans="2:9" ht="22.5" customHeight="1" x14ac:dyDescent="0.3">
      <c r="B151" s="121" t="str">
        <f>IF(OR(C151="",C151="검색 결과가 없습니다."),"",ROWS($B$7:B151))</f>
        <v/>
      </c>
      <c r="C151" s="162" t="str">
        <f t="array" ref="C151">IF(LEN(TRIM($F$3))=0,"",IFERROR(INDEX('26.6'!D$4:D$1024,SMALL(IF(ISNUMBER(SEARCH(TRIM($F$3),'26.6'!$B$4:$B$1024)),ROW('26.6'!$B$4:$B$1024)-ROW('26.6'!$B$4)+1),ROWS(C$7:C151))),""))</f>
        <v/>
      </c>
      <c r="D151" s="162" t="str">
        <f t="array" ref="D151">IF(LEN(TRIM($F$3))=0,"",IFERROR(INDEX('26.6'!E$4:E$1024,SMALL(IF(ISNUMBER(SEARCH(TRIM($F$3),'26.6'!$B$4:$B$1024)),ROW('26.6'!$B$4:$B$1024)-ROW('26.6'!$B$4)+1),ROWS(D$7:D151))),""))</f>
        <v/>
      </c>
      <c r="E151" s="162" t="str">
        <f t="array" ref="E151">IF(LEN(TRIM($F$3))=0,"",IFERROR(INDEX('26.6'!F$4:F$1024,SMALL(IF(ISNUMBER(SEARCH(TRIM($F$3),'26.6'!$B$4:$B$1024)),ROW('26.6'!$B$4:$B$1024)-ROW('26.6'!$B$4)+1),ROWS(E$7:E151))),""))</f>
        <v/>
      </c>
      <c r="F151" s="213" t="str">
        <f t="array" ref="F151">IF(LEN(TRIM($F$3))=0,"",IFERROR(INDEX('26.6'!G$4:G$1024,SMALL(IF(ISNUMBER(SEARCH(TRIM($F$3),'26.6'!$B$4:$B$1024)),ROW('26.6'!$B$4:$B$1024)-ROW('26.6'!$B$4)+1),ROWS(F$7:F151))),""))</f>
        <v/>
      </c>
      <c r="G151" s="162" t="str">
        <f t="array" ref="G151">IF(LEN(TRIM($F$3))=0,"",IFERROR(INDEX('26.6'!H$4:H$1024,SMALL(IF(ISNUMBER(SEARCH(TRIM($F$3),'26.6'!$B$4:$B$1024)),ROW('26.6'!$B$4:$B$1024)-ROW('26.6'!$B$4)+1),ROWS(G$7:G151))),""))</f>
        <v/>
      </c>
      <c r="H151" s="162" t="str">
        <f t="array" ref="H151">IF(LEN(TRIM($F$3))=0,"",IFERROR(INDEX('26.6'!I$4:I$1024,SMALL(IF(ISNUMBER(SEARCH(TRIM($F$3),'26.6'!$B$4:$B$1024)),ROW('26.6'!$B$4:$B$1024)-ROW('26.6'!$B$4)+1),ROWS(H$7:H151))),""))</f>
        <v/>
      </c>
      <c r="I151" s="118" t="str">
        <f t="array" ref="I151">IF(LEN(TRIM($F$3))=0,"",IFERROR(INDEX('26.6'!J$4:J$1024,SMALL(IF(ISNUMBER(SEARCH(TRIM($F$3),'26.6'!$B$4:$B$1024)),ROW('26.6'!$B$4:$B$1024)-ROW('26.6'!$B$4)+1),ROWS(I$7:I151))),""))</f>
        <v/>
      </c>
    </row>
    <row r="152" spans="2:9" ht="22.5" customHeight="1" x14ac:dyDescent="0.3">
      <c r="B152" s="121" t="str">
        <f>IF(OR(C152="",C152="검색 결과가 없습니다."),"",ROWS($B$7:B152))</f>
        <v/>
      </c>
      <c r="C152" s="162" t="str">
        <f t="array" ref="C152">IF(LEN(TRIM($F$3))=0,"",IFERROR(INDEX('26.6'!D$4:D$1024,SMALL(IF(ISNUMBER(SEARCH(TRIM($F$3),'26.6'!$B$4:$B$1024)),ROW('26.6'!$B$4:$B$1024)-ROW('26.6'!$B$4)+1),ROWS(C$7:C152))),""))</f>
        <v/>
      </c>
      <c r="D152" s="162" t="str">
        <f t="array" ref="D152">IF(LEN(TRIM($F$3))=0,"",IFERROR(INDEX('26.6'!E$4:E$1024,SMALL(IF(ISNUMBER(SEARCH(TRIM($F$3),'26.6'!$B$4:$B$1024)),ROW('26.6'!$B$4:$B$1024)-ROW('26.6'!$B$4)+1),ROWS(D$7:D152))),""))</f>
        <v/>
      </c>
      <c r="E152" s="162" t="str">
        <f t="array" ref="E152">IF(LEN(TRIM($F$3))=0,"",IFERROR(INDEX('26.6'!F$4:F$1024,SMALL(IF(ISNUMBER(SEARCH(TRIM($F$3),'26.6'!$B$4:$B$1024)),ROW('26.6'!$B$4:$B$1024)-ROW('26.6'!$B$4)+1),ROWS(E$7:E152))),""))</f>
        <v/>
      </c>
      <c r="F152" s="213" t="str">
        <f t="array" ref="F152">IF(LEN(TRIM($F$3))=0,"",IFERROR(INDEX('26.6'!G$4:G$1024,SMALL(IF(ISNUMBER(SEARCH(TRIM($F$3),'26.6'!$B$4:$B$1024)),ROW('26.6'!$B$4:$B$1024)-ROW('26.6'!$B$4)+1),ROWS(F$7:F152))),""))</f>
        <v/>
      </c>
      <c r="G152" s="162" t="str">
        <f t="array" ref="G152">IF(LEN(TRIM($F$3))=0,"",IFERROR(INDEX('26.6'!H$4:H$1024,SMALL(IF(ISNUMBER(SEARCH(TRIM($F$3),'26.6'!$B$4:$B$1024)),ROW('26.6'!$B$4:$B$1024)-ROW('26.6'!$B$4)+1),ROWS(G$7:G152))),""))</f>
        <v/>
      </c>
      <c r="H152" s="162" t="str">
        <f t="array" ref="H152">IF(LEN(TRIM($F$3))=0,"",IFERROR(INDEX('26.6'!I$4:I$1024,SMALL(IF(ISNUMBER(SEARCH(TRIM($F$3),'26.6'!$B$4:$B$1024)),ROW('26.6'!$B$4:$B$1024)-ROW('26.6'!$B$4)+1),ROWS(H$7:H152))),""))</f>
        <v/>
      </c>
      <c r="I152" s="118" t="str">
        <f t="array" ref="I152">IF(LEN(TRIM($F$3))=0,"",IFERROR(INDEX('26.6'!J$4:J$1024,SMALL(IF(ISNUMBER(SEARCH(TRIM($F$3),'26.6'!$B$4:$B$1024)),ROW('26.6'!$B$4:$B$1024)-ROW('26.6'!$B$4)+1),ROWS(I$7:I152))),""))</f>
        <v/>
      </c>
    </row>
    <row r="153" spans="2:9" ht="22.5" customHeight="1" x14ac:dyDescent="0.3">
      <c r="B153" s="121" t="str">
        <f>IF(OR(C153="",C153="검색 결과가 없습니다."),"",ROWS($B$7:B153))</f>
        <v/>
      </c>
      <c r="C153" s="162" t="str">
        <f t="array" ref="C153">IF(LEN(TRIM($F$3))=0,"",IFERROR(INDEX('26.6'!D$4:D$1024,SMALL(IF(ISNUMBER(SEARCH(TRIM($F$3),'26.6'!$B$4:$B$1024)),ROW('26.6'!$B$4:$B$1024)-ROW('26.6'!$B$4)+1),ROWS(C$7:C153))),""))</f>
        <v/>
      </c>
      <c r="D153" s="162" t="str">
        <f t="array" ref="D153">IF(LEN(TRIM($F$3))=0,"",IFERROR(INDEX('26.6'!E$4:E$1024,SMALL(IF(ISNUMBER(SEARCH(TRIM($F$3),'26.6'!$B$4:$B$1024)),ROW('26.6'!$B$4:$B$1024)-ROW('26.6'!$B$4)+1),ROWS(D$7:D153))),""))</f>
        <v/>
      </c>
      <c r="E153" s="162" t="str">
        <f t="array" ref="E153">IF(LEN(TRIM($F$3))=0,"",IFERROR(INDEX('26.6'!F$4:F$1024,SMALL(IF(ISNUMBER(SEARCH(TRIM($F$3),'26.6'!$B$4:$B$1024)),ROW('26.6'!$B$4:$B$1024)-ROW('26.6'!$B$4)+1),ROWS(E$7:E153))),""))</f>
        <v/>
      </c>
      <c r="F153" s="213" t="str">
        <f t="array" ref="F153">IF(LEN(TRIM($F$3))=0,"",IFERROR(INDEX('26.6'!G$4:G$1024,SMALL(IF(ISNUMBER(SEARCH(TRIM($F$3),'26.6'!$B$4:$B$1024)),ROW('26.6'!$B$4:$B$1024)-ROW('26.6'!$B$4)+1),ROWS(F$7:F153))),""))</f>
        <v/>
      </c>
      <c r="G153" s="162" t="str">
        <f t="array" ref="G153">IF(LEN(TRIM($F$3))=0,"",IFERROR(INDEX('26.6'!H$4:H$1024,SMALL(IF(ISNUMBER(SEARCH(TRIM($F$3),'26.6'!$B$4:$B$1024)),ROW('26.6'!$B$4:$B$1024)-ROW('26.6'!$B$4)+1),ROWS(G$7:G153))),""))</f>
        <v/>
      </c>
      <c r="H153" s="162" t="str">
        <f t="array" ref="H153">IF(LEN(TRIM($F$3))=0,"",IFERROR(INDEX('26.6'!I$4:I$1024,SMALL(IF(ISNUMBER(SEARCH(TRIM($F$3),'26.6'!$B$4:$B$1024)),ROW('26.6'!$B$4:$B$1024)-ROW('26.6'!$B$4)+1),ROWS(H$7:H153))),""))</f>
        <v/>
      </c>
      <c r="I153" s="118" t="str">
        <f t="array" ref="I153">IF(LEN(TRIM($F$3))=0,"",IFERROR(INDEX('26.6'!J$4:J$1024,SMALL(IF(ISNUMBER(SEARCH(TRIM($F$3),'26.6'!$B$4:$B$1024)),ROW('26.6'!$B$4:$B$1024)-ROW('26.6'!$B$4)+1),ROWS(I$7:I153))),""))</f>
        <v/>
      </c>
    </row>
    <row r="154" spans="2:9" ht="22.5" customHeight="1" x14ac:dyDescent="0.3">
      <c r="B154" s="121" t="str">
        <f>IF(OR(C154="",C154="검색 결과가 없습니다."),"",ROWS($B$7:B154))</f>
        <v/>
      </c>
      <c r="C154" s="162" t="str">
        <f t="array" ref="C154">IF(LEN(TRIM($F$3))=0,"",IFERROR(INDEX('26.6'!D$4:D$1024,SMALL(IF(ISNUMBER(SEARCH(TRIM($F$3),'26.6'!$B$4:$B$1024)),ROW('26.6'!$B$4:$B$1024)-ROW('26.6'!$B$4)+1),ROWS(C$7:C154))),""))</f>
        <v/>
      </c>
      <c r="D154" s="162" t="str">
        <f t="array" ref="D154">IF(LEN(TRIM($F$3))=0,"",IFERROR(INDEX('26.6'!E$4:E$1024,SMALL(IF(ISNUMBER(SEARCH(TRIM($F$3),'26.6'!$B$4:$B$1024)),ROW('26.6'!$B$4:$B$1024)-ROW('26.6'!$B$4)+1),ROWS(D$7:D154))),""))</f>
        <v/>
      </c>
      <c r="E154" s="162" t="str">
        <f t="array" ref="E154">IF(LEN(TRIM($F$3))=0,"",IFERROR(INDEX('26.6'!F$4:F$1024,SMALL(IF(ISNUMBER(SEARCH(TRIM($F$3),'26.6'!$B$4:$B$1024)),ROW('26.6'!$B$4:$B$1024)-ROW('26.6'!$B$4)+1),ROWS(E$7:E154))),""))</f>
        <v/>
      </c>
      <c r="F154" s="213" t="str">
        <f t="array" ref="F154">IF(LEN(TRIM($F$3))=0,"",IFERROR(INDEX('26.6'!G$4:G$1024,SMALL(IF(ISNUMBER(SEARCH(TRIM($F$3),'26.6'!$B$4:$B$1024)),ROW('26.6'!$B$4:$B$1024)-ROW('26.6'!$B$4)+1),ROWS(F$7:F154))),""))</f>
        <v/>
      </c>
      <c r="G154" s="162" t="str">
        <f t="array" ref="G154">IF(LEN(TRIM($F$3))=0,"",IFERROR(INDEX('26.6'!H$4:H$1024,SMALL(IF(ISNUMBER(SEARCH(TRIM($F$3),'26.6'!$B$4:$B$1024)),ROW('26.6'!$B$4:$B$1024)-ROW('26.6'!$B$4)+1),ROWS(G$7:G154))),""))</f>
        <v/>
      </c>
      <c r="H154" s="162" t="str">
        <f t="array" ref="H154">IF(LEN(TRIM($F$3))=0,"",IFERROR(INDEX('26.6'!I$4:I$1024,SMALL(IF(ISNUMBER(SEARCH(TRIM($F$3),'26.6'!$B$4:$B$1024)),ROW('26.6'!$B$4:$B$1024)-ROW('26.6'!$B$4)+1),ROWS(H$7:H154))),""))</f>
        <v/>
      </c>
      <c r="I154" s="118" t="str">
        <f t="array" ref="I154">IF(LEN(TRIM($F$3))=0,"",IFERROR(INDEX('26.6'!J$4:J$1024,SMALL(IF(ISNUMBER(SEARCH(TRIM($F$3),'26.6'!$B$4:$B$1024)),ROW('26.6'!$B$4:$B$1024)-ROW('26.6'!$B$4)+1),ROWS(I$7:I154))),""))</f>
        <v/>
      </c>
    </row>
    <row r="155" spans="2:9" ht="22.5" customHeight="1" x14ac:dyDescent="0.3">
      <c r="B155" s="121" t="str">
        <f>IF(OR(C155="",C155="검색 결과가 없습니다."),"",ROWS($B$7:B155))</f>
        <v/>
      </c>
      <c r="C155" s="162" t="str">
        <f t="array" ref="C155">IF(LEN(TRIM($F$3))=0,"",IFERROR(INDEX('26.6'!D$4:D$1024,SMALL(IF(ISNUMBER(SEARCH(TRIM($F$3),'26.6'!$B$4:$B$1024)),ROW('26.6'!$B$4:$B$1024)-ROW('26.6'!$B$4)+1),ROWS(C$7:C155))),""))</f>
        <v/>
      </c>
      <c r="D155" s="162" t="str">
        <f t="array" ref="D155">IF(LEN(TRIM($F$3))=0,"",IFERROR(INDEX('26.6'!E$4:E$1024,SMALL(IF(ISNUMBER(SEARCH(TRIM($F$3),'26.6'!$B$4:$B$1024)),ROW('26.6'!$B$4:$B$1024)-ROW('26.6'!$B$4)+1),ROWS(D$7:D155))),""))</f>
        <v/>
      </c>
      <c r="E155" s="162" t="str">
        <f t="array" ref="E155">IF(LEN(TRIM($F$3))=0,"",IFERROR(INDEX('26.6'!F$4:F$1024,SMALL(IF(ISNUMBER(SEARCH(TRIM($F$3),'26.6'!$B$4:$B$1024)),ROW('26.6'!$B$4:$B$1024)-ROW('26.6'!$B$4)+1),ROWS(E$7:E155))),""))</f>
        <v/>
      </c>
      <c r="F155" s="213" t="str">
        <f t="array" ref="F155">IF(LEN(TRIM($F$3))=0,"",IFERROR(INDEX('26.6'!G$4:G$1024,SMALL(IF(ISNUMBER(SEARCH(TRIM($F$3),'26.6'!$B$4:$B$1024)),ROW('26.6'!$B$4:$B$1024)-ROW('26.6'!$B$4)+1),ROWS(F$7:F155))),""))</f>
        <v/>
      </c>
      <c r="G155" s="162" t="str">
        <f t="array" ref="G155">IF(LEN(TRIM($F$3))=0,"",IFERROR(INDEX('26.6'!H$4:H$1024,SMALL(IF(ISNUMBER(SEARCH(TRIM($F$3),'26.6'!$B$4:$B$1024)),ROW('26.6'!$B$4:$B$1024)-ROW('26.6'!$B$4)+1),ROWS(G$7:G155))),""))</f>
        <v/>
      </c>
      <c r="H155" s="162" t="str">
        <f t="array" ref="H155">IF(LEN(TRIM($F$3))=0,"",IFERROR(INDEX('26.6'!I$4:I$1024,SMALL(IF(ISNUMBER(SEARCH(TRIM($F$3),'26.6'!$B$4:$B$1024)),ROW('26.6'!$B$4:$B$1024)-ROW('26.6'!$B$4)+1),ROWS(H$7:H155))),""))</f>
        <v/>
      </c>
      <c r="I155" s="118" t="str">
        <f t="array" ref="I155">IF(LEN(TRIM($F$3))=0,"",IFERROR(INDEX('26.6'!J$4:J$1024,SMALL(IF(ISNUMBER(SEARCH(TRIM($F$3),'26.6'!$B$4:$B$1024)),ROW('26.6'!$B$4:$B$1024)-ROW('26.6'!$B$4)+1),ROWS(I$7:I155))),""))</f>
        <v/>
      </c>
    </row>
    <row r="156" spans="2:9" ht="22.5" customHeight="1" x14ac:dyDescent="0.3">
      <c r="B156" s="121" t="str">
        <f>IF(OR(C156="",C156="검색 결과가 없습니다."),"",ROWS($B$7:B156))</f>
        <v/>
      </c>
      <c r="C156" s="162" t="str">
        <f t="array" ref="C156">IF(LEN(TRIM($F$3))=0,"",IFERROR(INDEX('26.6'!D$4:D$1024,SMALL(IF(ISNUMBER(SEARCH(TRIM($F$3),'26.6'!$B$4:$B$1024)),ROW('26.6'!$B$4:$B$1024)-ROW('26.6'!$B$4)+1),ROWS(C$7:C156))),""))</f>
        <v/>
      </c>
      <c r="D156" s="162" t="str">
        <f t="array" ref="D156">IF(LEN(TRIM($F$3))=0,"",IFERROR(INDEX('26.6'!E$4:E$1024,SMALL(IF(ISNUMBER(SEARCH(TRIM($F$3),'26.6'!$B$4:$B$1024)),ROW('26.6'!$B$4:$B$1024)-ROW('26.6'!$B$4)+1),ROWS(D$7:D156))),""))</f>
        <v/>
      </c>
      <c r="E156" s="162" t="str">
        <f t="array" ref="E156">IF(LEN(TRIM($F$3))=0,"",IFERROR(INDEX('26.6'!F$4:F$1024,SMALL(IF(ISNUMBER(SEARCH(TRIM($F$3),'26.6'!$B$4:$B$1024)),ROW('26.6'!$B$4:$B$1024)-ROW('26.6'!$B$4)+1),ROWS(E$7:E156))),""))</f>
        <v/>
      </c>
      <c r="F156" s="213" t="str">
        <f t="array" ref="F156">IF(LEN(TRIM($F$3))=0,"",IFERROR(INDEX('26.6'!G$4:G$1024,SMALL(IF(ISNUMBER(SEARCH(TRIM($F$3),'26.6'!$B$4:$B$1024)),ROW('26.6'!$B$4:$B$1024)-ROW('26.6'!$B$4)+1),ROWS(F$7:F156))),""))</f>
        <v/>
      </c>
      <c r="G156" s="162" t="str">
        <f t="array" ref="G156">IF(LEN(TRIM($F$3))=0,"",IFERROR(INDEX('26.6'!H$4:H$1024,SMALL(IF(ISNUMBER(SEARCH(TRIM($F$3),'26.6'!$B$4:$B$1024)),ROW('26.6'!$B$4:$B$1024)-ROW('26.6'!$B$4)+1),ROWS(G$7:G156))),""))</f>
        <v/>
      </c>
      <c r="H156" s="162" t="str">
        <f t="array" ref="H156">IF(LEN(TRIM($F$3))=0,"",IFERROR(INDEX('26.6'!I$4:I$1024,SMALL(IF(ISNUMBER(SEARCH(TRIM($F$3),'26.6'!$B$4:$B$1024)),ROW('26.6'!$B$4:$B$1024)-ROW('26.6'!$B$4)+1),ROWS(H$7:H156))),""))</f>
        <v/>
      </c>
      <c r="I156" s="118" t="str">
        <f t="array" ref="I156">IF(LEN(TRIM($F$3))=0,"",IFERROR(INDEX('26.6'!J$4:J$1024,SMALL(IF(ISNUMBER(SEARCH(TRIM($F$3),'26.6'!$B$4:$B$1024)),ROW('26.6'!$B$4:$B$1024)-ROW('26.6'!$B$4)+1),ROWS(I$7:I156))),""))</f>
        <v/>
      </c>
    </row>
    <row r="157" spans="2:9" ht="22.5" customHeight="1" x14ac:dyDescent="0.3">
      <c r="B157" s="121" t="str">
        <f>IF(OR(C157="",C157="검색 결과가 없습니다."),"",ROWS($B$7:B157))</f>
        <v/>
      </c>
      <c r="C157" s="162" t="str">
        <f t="array" ref="C157">IF(LEN(TRIM($F$3))=0,"",IFERROR(INDEX('26.6'!D$4:D$1024,SMALL(IF(ISNUMBER(SEARCH(TRIM($F$3),'26.6'!$B$4:$B$1024)),ROW('26.6'!$B$4:$B$1024)-ROW('26.6'!$B$4)+1),ROWS(C$7:C157))),""))</f>
        <v/>
      </c>
      <c r="D157" s="162" t="str">
        <f t="array" ref="D157">IF(LEN(TRIM($F$3))=0,"",IFERROR(INDEX('26.6'!E$4:E$1024,SMALL(IF(ISNUMBER(SEARCH(TRIM($F$3),'26.6'!$B$4:$B$1024)),ROW('26.6'!$B$4:$B$1024)-ROW('26.6'!$B$4)+1),ROWS(D$7:D157))),""))</f>
        <v/>
      </c>
      <c r="E157" s="162" t="str">
        <f t="array" ref="E157">IF(LEN(TRIM($F$3))=0,"",IFERROR(INDEX('26.6'!F$4:F$1024,SMALL(IF(ISNUMBER(SEARCH(TRIM($F$3),'26.6'!$B$4:$B$1024)),ROW('26.6'!$B$4:$B$1024)-ROW('26.6'!$B$4)+1),ROWS(E$7:E157))),""))</f>
        <v/>
      </c>
      <c r="F157" s="213" t="str">
        <f t="array" ref="F157">IF(LEN(TRIM($F$3))=0,"",IFERROR(INDEX('26.6'!G$4:G$1024,SMALL(IF(ISNUMBER(SEARCH(TRIM($F$3),'26.6'!$B$4:$B$1024)),ROW('26.6'!$B$4:$B$1024)-ROW('26.6'!$B$4)+1),ROWS(F$7:F157))),""))</f>
        <v/>
      </c>
      <c r="G157" s="162" t="str">
        <f t="array" ref="G157">IF(LEN(TRIM($F$3))=0,"",IFERROR(INDEX('26.6'!H$4:H$1024,SMALL(IF(ISNUMBER(SEARCH(TRIM($F$3),'26.6'!$B$4:$B$1024)),ROW('26.6'!$B$4:$B$1024)-ROW('26.6'!$B$4)+1),ROWS(G$7:G157))),""))</f>
        <v/>
      </c>
      <c r="H157" s="162" t="str">
        <f t="array" ref="H157">IF(LEN(TRIM($F$3))=0,"",IFERROR(INDEX('26.6'!I$4:I$1024,SMALL(IF(ISNUMBER(SEARCH(TRIM($F$3),'26.6'!$B$4:$B$1024)),ROW('26.6'!$B$4:$B$1024)-ROW('26.6'!$B$4)+1),ROWS(H$7:H157))),""))</f>
        <v/>
      </c>
      <c r="I157" s="118" t="str">
        <f t="array" ref="I157">IF(LEN(TRIM($F$3))=0,"",IFERROR(INDEX('26.6'!J$4:J$1024,SMALL(IF(ISNUMBER(SEARCH(TRIM($F$3),'26.6'!$B$4:$B$1024)),ROW('26.6'!$B$4:$B$1024)-ROW('26.6'!$B$4)+1),ROWS(I$7:I157))),""))</f>
        <v/>
      </c>
    </row>
    <row r="158" spans="2:9" ht="22.5" customHeight="1" x14ac:dyDescent="0.3">
      <c r="B158" s="121" t="str">
        <f>IF(OR(C158="",C158="검색 결과가 없습니다."),"",ROWS($B$7:B158))</f>
        <v/>
      </c>
      <c r="C158" s="162" t="str">
        <f t="array" ref="C158">IF(LEN(TRIM($F$3))=0,"",IFERROR(INDEX('26.6'!D$4:D$1024,SMALL(IF(ISNUMBER(SEARCH(TRIM($F$3),'26.6'!$B$4:$B$1024)),ROW('26.6'!$B$4:$B$1024)-ROW('26.6'!$B$4)+1),ROWS(C$7:C158))),""))</f>
        <v/>
      </c>
      <c r="D158" s="162" t="str">
        <f t="array" ref="D158">IF(LEN(TRIM($F$3))=0,"",IFERROR(INDEX('26.6'!E$4:E$1024,SMALL(IF(ISNUMBER(SEARCH(TRIM($F$3),'26.6'!$B$4:$B$1024)),ROW('26.6'!$B$4:$B$1024)-ROW('26.6'!$B$4)+1),ROWS(D$7:D158))),""))</f>
        <v/>
      </c>
      <c r="E158" s="162" t="str">
        <f t="array" ref="E158">IF(LEN(TRIM($F$3))=0,"",IFERROR(INDEX('26.6'!F$4:F$1024,SMALL(IF(ISNUMBER(SEARCH(TRIM($F$3),'26.6'!$B$4:$B$1024)),ROW('26.6'!$B$4:$B$1024)-ROW('26.6'!$B$4)+1),ROWS(E$7:E158))),""))</f>
        <v/>
      </c>
      <c r="F158" s="213" t="str">
        <f t="array" ref="F158">IF(LEN(TRIM($F$3))=0,"",IFERROR(INDEX('26.6'!G$4:G$1024,SMALL(IF(ISNUMBER(SEARCH(TRIM($F$3),'26.6'!$B$4:$B$1024)),ROW('26.6'!$B$4:$B$1024)-ROW('26.6'!$B$4)+1),ROWS(F$7:F158))),""))</f>
        <v/>
      </c>
      <c r="G158" s="162" t="str">
        <f t="array" ref="G158">IF(LEN(TRIM($F$3))=0,"",IFERROR(INDEX('26.6'!H$4:H$1024,SMALL(IF(ISNUMBER(SEARCH(TRIM($F$3),'26.6'!$B$4:$B$1024)),ROW('26.6'!$B$4:$B$1024)-ROW('26.6'!$B$4)+1),ROWS(G$7:G158))),""))</f>
        <v/>
      </c>
      <c r="H158" s="162" t="str">
        <f t="array" ref="H158">IF(LEN(TRIM($F$3))=0,"",IFERROR(INDEX('26.6'!I$4:I$1024,SMALL(IF(ISNUMBER(SEARCH(TRIM($F$3),'26.6'!$B$4:$B$1024)),ROW('26.6'!$B$4:$B$1024)-ROW('26.6'!$B$4)+1),ROWS(H$7:H158))),""))</f>
        <v/>
      </c>
      <c r="I158" s="118" t="str">
        <f t="array" ref="I158">IF(LEN(TRIM($F$3))=0,"",IFERROR(INDEX('26.6'!J$4:J$1024,SMALL(IF(ISNUMBER(SEARCH(TRIM($F$3),'26.6'!$B$4:$B$1024)),ROW('26.6'!$B$4:$B$1024)-ROW('26.6'!$B$4)+1),ROWS(I$7:I158))),""))</f>
        <v/>
      </c>
    </row>
    <row r="159" spans="2:9" ht="22.5" customHeight="1" x14ac:dyDescent="0.3">
      <c r="B159" s="121" t="str">
        <f>IF(OR(C159="",C159="검색 결과가 없습니다."),"",ROWS($B$7:B159))</f>
        <v/>
      </c>
      <c r="C159" s="162" t="str">
        <f t="array" ref="C159">IF(LEN(TRIM($F$3))=0,"",IFERROR(INDEX('26.6'!D$4:D$1024,SMALL(IF(ISNUMBER(SEARCH(TRIM($F$3),'26.6'!$B$4:$B$1024)),ROW('26.6'!$B$4:$B$1024)-ROW('26.6'!$B$4)+1),ROWS(C$7:C159))),""))</f>
        <v/>
      </c>
      <c r="D159" s="162" t="str">
        <f t="array" ref="D159">IF(LEN(TRIM($F$3))=0,"",IFERROR(INDEX('26.6'!E$4:E$1024,SMALL(IF(ISNUMBER(SEARCH(TRIM($F$3),'26.6'!$B$4:$B$1024)),ROW('26.6'!$B$4:$B$1024)-ROW('26.6'!$B$4)+1),ROWS(D$7:D159))),""))</f>
        <v/>
      </c>
      <c r="E159" s="162" t="str">
        <f t="array" ref="E159">IF(LEN(TRIM($F$3))=0,"",IFERROR(INDEX('26.6'!F$4:F$1024,SMALL(IF(ISNUMBER(SEARCH(TRIM($F$3),'26.6'!$B$4:$B$1024)),ROW('26.6'!$B$4:$B$1024)-ROW('26.6'!$B$4)+1),ROWS(E$7:E159))),""))</f>
        <v/>
      </c>
      <c r="F159" s="213" t="str">
        <f t="array" ref="F159">IF(LEN(TRIM($F$3))=0,"",IFERROR(INDEX('26.6'!G$4:G$1024,SMALL(IF(ISNUMBER(SEARCH(TRIM($F$3),'26.6'!$B$4:$B$1024)),ROW('26.6'!$B$4:$B$1024)-ROW('26.6'!$B$4)+1),ROWS(F$7:F159))),""))</f>
        <v/>
      </c>
      <c r="G159" s="162" t="str">
        <f t="array" ref="G159">IF(LEN(TRIM($F$3))=0,"",IFERROR(INDEX('26.6'!H$4:H$1024,SMALL(IF(ISNUMBER(SEARCH(TRIM($F$3),'26.6'!$B$4:$B$1024)),ROW('26.6'!$B$4:$B$1024)-ROW('26.6'!$B$4)+1),ROWS(G$7:G159))),""))</f>
        <v/>
      </c>
      <c r="H159" s="162" t="str">
        <f t="array" ref="H159">IF(LEN(TRIM($F$3))=0,"",IFERROR(INDEX('26.6'!I$4:I$1024,SMALL(IF(ISNUMBER(SEARCH(TRIM($F$3),'26.6'!$B$4:$B$1024)),ROW('26.6'!$B$4:$B$1024)-ROW('26.6'!$B$4)+1),ROWS(H$7:H159))),""))</f>
        <v/>
      </c>
      <c r="I159" s="118" t="str">
        <f t="array" ref="I159">IF(LEN(TRIM($F$3))=0,"",IFERROR(INDEX('26.6'!J$4:J$1024,SMALL(IF(ISNUMBER(SEARCH(TRIM($F$3),'26.6'!$B$4:$B$1024)),ROW('26.6'!$B$4:$B$1024)-ROW('26.6'!$B$4)+1),ROWS(I$7:I159))),""))</f>
        <v/>
      </c>
    </row>
    <row r="160" spans="2:9" ht="22.5" customHeight="1" x14ac:dyDescent="0.3">
      <c r="B160" s="121" t="str">
        <f>IF(OR(C160="",C160="검색 결과가 없습니다."),"",ROWS($B$7:B160))</f>
        <v/>
      </c>
      <c r="C160" s="162" t="str">
        <f t="array" ref="C160">IF(LEN(TRIM($F$3))=0,"",IFERROR(INDEX('26.6'!D$4:D$1024,SMALL(IF(ISNUMBER(SEARCH(TRIM($F$3),'26.6'!$B$4:$B$1024)),ROW('26.6'!$B$4:$B$1024)-ROW('26.6'!$B$4)+1),ROWS(C$7:C160))),""))</f>
        <v/>
      </c>
      <c r="D160" s="162" t="str">
        <f t="array" ref="D160">IF(LEN(TRIM($F$3))=0,"",IFERROR(INDEX('26.6'!E$4:E$1024,SMALL(IF(ISNUMBER(SEARCH(TRIM($F$3),'26.6'!$B$4:$B$1024)),ROW('26.6'!$B$4:$B$1024)-ROW('26.6'!$B$4)+1),ROWS(D$7:D160))),""))</f>
        <v/>
      </c>
      <c r="E160" s="162" t="str">
        <f t="array" ref="E160">IF(LEN(TRIM($F$3))=0,"",IFERROR(INDEX('26.6'!F$4:F$1024,SMALL(IF(ISNUMBER(SEARCH(TRIM($F$3),'26.6'!$B$4:$B$1024)),ROW('26.6'!$B$4:$B$1024)-ROW('26.6'!$B$4)+1),ROWS(E$7:E160))),""))</f>
        <v/>
      </c>
      <c r="F160" s="213" t="str">
        <f t="array" ref="F160">IF(LEN(TRIM($F$3))=0,"",IFERROR(INDEX('26.6'!G$4:G$1024,SMALL(IF(ISNUMBER(SEARCH(TRIM($F$3),'26.6'!$B$4:$B$1024)),ROW('26.6'!$B$4:$B$1024)-ROW('26.6'!$B$4)+1),ROWS(F$7:F160))),""))</f>
        <v/>
      </c>
      <c r="G160" s="162" t="str">
        <f t="array" ref="G160">IF(LEN(TRIM($F$3))=0,"",IFERROR(INDEX('26.6'!H$4:H$1024,SMALL(IF(ISNUMBER(SEARCH(TRIM($F$3),'26.6'!$B$4:$B$1024)),ROW('26.6'!$B$4:$B$1024)-ROW('26.6'!$B$4)+1),ROWS(G$7:G160))),""))</f>
        <v/>
      </c>
      <c r="H160" s="162" t="str">
        <f t="array" ref="H160">IF(LEN(TRIM($F$3))=0,"",IFERROR(INDEX('26.6'!I$4:I$1024,SMALL(IF(ISNUMBER(SEARCH(TRIM($F$3),'26.6'!$B$4:$B$1024)),ROW('26.6'!$B$4:$B$1024)-ROW('26.6'!$B$4)+1),ROWS(H$7:H160))),""))</f>
        <v/>
      </c>
      <c r="I160" s="118" t="str">
        <f t="array" ref="I160">IF(LEN(TRIM($F$3))=0,"",IFERROR(INDEX('26.6'!J$4:J$1024,SMALL(IF(ISNUMBER(SEARCH(TRIM($F$3),'26.6'!$B$4:$B$1024)),ROW('26.6'!$B$4:$B$1024)-ROW('26.6'!$B$4)+1),ROWS(I$7:I160))),""))</f>
        <v/>
      </c>
    </row>
    <row r="161" spans="2:9" ht="22.5" customHeight="1" x14ac:dyDescent="0.3">
      <c r="B161" s="121" t="str">
        <f>IF(OR(C161="",C161="검색 결과가 없습니다."),"",ROWS($B$7:B161))</f>
        <v/>
      </c>
      <c r="C161" s="162" t="str">
        <f t="array" ref="C161">IF(LEN(TRIM($F$3))=0,"",IFERROR(INDEX('26.6'!D$4:D$1024,SMALL(IF(ISNUMBER(SEARCH(TRIM($F$3),'26.6'!$B$4:$B$1024)),ROW('26.6'!$B$4:$B$1024)-ROW('26.6'!$B$4)+1),ROWS(C$7:C161))),""))</f>
        <v/>
      </c>
      <c r="D161" s="162" t="str">
        <f t="array" ref="D161">IF(LEN(TRIM($F$3))=0,"",IFERROR(INDEX('26.6'!E$4:E$1024,SMALL(IF(ISNUMBER(SEARCH(TRIM($F$3),'26.6'!$B$4:$B$1024)),ROW('26.6'!$B$4:$B$1024)-ROW('26.6'!$B$4)+1),ROWS(D$7:D161))),""))</f>
        <v/>
      </c>
      <c r="E161" s="162" t="str">
        <f t="array" ref="E161">IF(LEN(TRIM($F$3))=0,"",IFERROR(INDEX('26.6'!F$4:F$1024,SMALL(IF(ISNUMBER(SEARCH(TRIM($F$3),'26.6'!$B$4:$B$1024)),ROW('26.6'!$B$4:$B$1024)-ROW('26.6'!$B$4)+1),ROWS(E$7:E161))),""))</f>
        <v/>
      </c>
      <c r="F161" s="213" t="str">
        <f t="array" ref="F161">IF(LEN(TRIM($F$3))=0,"",IFERROR(INDEX('26.6'!G$4:G$1024,SMALL(IF(ISNUMBER(SEARCH(TRIM($F$3),'26.6'!$B$4:$B$1024)),ROW('26.6'!$B$4:$B$1024)-ROW('26.6'!$B$4)+1),ROWS(F$7:F161))),""))</f>
        <v/>
      </c>
      <c r="G161" s="162" t="str">
        <f t="array" ref="G161">IF(LEN(TRIM($F$3))=0,"",IFERROR(INDEX('26.6'!H$4:H$1024,SMALL(IF(ISNUMBER(SEARCH(TRIM($F$3),'26.6'!$B$4:$B$1024)),ROW('26.6'!$B$4:$B$1024)-ROW('26.6'!$B$4)+1),ROWS(G$7:G161))),""))</f>
        <v/>
      </c>
      <c r="H161" s="162" t="str">
        <f t="array" ref="H161">IF(LEN(TRIM($F$3))=0,"",IFERROR(INDEX('26.6'!I$4:I$1024,SMALL(IF(ISNUMBER(SEARCH(TRIM($F$3),'26.6'!$B$4:$B$1024)),ROW('26.6'!$B$4:$B$1024)-ROW('26.6'!$B$4)+1),ROWS(H$7:H161))),""))</f>
        <v/>
      </c>
      <c r="I161" s="118" t="str">
        <f t="array" ref="I161">IF(LEN(TRIM($F$3))=0,"",IFERROR(INDEX('26.6'!J$4:J$1024,SMALL(IF(ISNUMBER(SEARCH(TRIM($F$3),'26.6'!$B$4:$B$1024)),ROW('26.6'!$B$4:$B$1024)-ROW('26.6'!$B$4)+1),ROWS(I$7:I161))),""))</f>
        <v/>
      </c>
    </row>
    <row r="162" spans="2:9" ht="22.5" customHeight="1" x14ac:dyDescent="0.3">
      <c r="B162" s="121" t="str">
        <f>IF(OR(C162="",C162="검색 결과가 없습니다."),"",ROWS($B$7:B162))</f>
        <v/>
      </c>
      <c r="C162" s="162" t="str">
        <f t="array" ref="C162">IF(LEN(TRIM($F$3))=0,"",IFERROR(INDEX('26.6'!D$4:D$1024,SMALL(IF(ISNUMBER(SEARCH(TRIM($F$3),'26.6'!$B$4:$B$1024)),ROW('26.6'!$B$4:$B$1024)-ROW('26.6'!$B$4)+1),ROWS(C$7:C162))),""))</f>
        <v/>
      </c>
      <c r="D162" s="162" t="str">
        <f t="array" ref="D162">IF(LEN(TRIM($F$3))=0,"",IFERROR(INDEX('26.6'!E$4:E$1024,SMALL(IF(ISNUMBER(SEARCH(TRIM($F$3),'26.6'!$B$4:$B$1024)),ROW('26.6'!$B$4:$B$1024)-ROW('26.6'!$B$4)+1),ROWS(D$7:D162))),""))</f>
        <v/>
      </c>
      <c r="E162" s="162" t="str">
        <f t="array" ref="E162">IF(LEN(TRIM($F$3))=0,"",IFERROR(INDEX('26.6'!F$4:F$1024,SMALL(IF(ISNUMBER(SEARCH(TRIM($F$3),'26.6'!$B$4:$B$1024)),ROW('26.6'!$B$4:$B$1024)-ROW('26.6'!$B$4)+1),ROWS(E$7:E162))),""))</f>
        <v/>
      </c>
      <c r="F162" s="213" t="str">
        <f t="array" ref="F162">IF(LEN(TRIM($F$3))=0,"",IFERROR(INDEX('26.6'!G$4:G$1024,SMALL(IF(ISNUMBER(SEARCH(TRIM($F$3),'26.6'!$B$4:$B$1024)),ROW('26.6'!$B$4:$B$1024)-ROW('26.6'!$B$4)+1),ROWS(F$7:F162))),""))</f>
        <v/>
      </c>
      <c r="G162" s="162" t="str">
        <f t="array" ref="G162">IF(LEN(TRIM($F$3))=0,"",IFERROR(INDEX('26.6'!H$4:H$1024,SMALL(IF(ISNUMBER(SEARCH(TRIM($F$3),'26.6'!$B$4:$B$1024)),ROW('26.6'!$B$4:$B$1024)-ROW('26.6'!$B$4)+1),ROWS(G$7:G162))),""))</f>
        <v/>
      </c>
      <c r="H162" s="162" t="str">
        <f t="array" ref="H162">IF(LEN(TRIM($F$3))=0,"",IFERROR(INDEX('26.6'!I$4:I$1024,SMALL(IF(ISNUMBER(SEARCH(TRIM($F$3),'26.6'!$B$4:$B$1024)),ROW('26.6'!$B$4:$B$1024)-ROW('26.6'!$B$4)+1),ROWS(H$7:H162))),""))</f>
        <v/>
      </c>
      <c r="I162" s="118" t="str">
        <f t="array" ref="I162">IF(LEN(TRIM($F$3))=0,"",IFERROR(INDEX('26.6'!J$4:J$1024,SMALL(IF(ISNUMBER(SEARCH(TRIM($F$3),'26.6'!$B$4:$B$1024)),ROW('26.6'!$B$4:$B$1024)-ROW('26.6'!$B$4)+1),ROWS(I$7:I162))),""))</f>
        <v/>
      </c>
    </row>
    <row r="163" spans="2:9" ht="22.5" customHeight="1" x14ac:dyDescent="0.3">
      <c r="B163" s="121" t="str">
        <f>IF(OR(C163="",C163="검색 결과가 없습니다."),"",ROWS($B$7:B163))</f>
        <v/>
      </c>
      <c r="C163" s="162" t="str">
        <f t="array" ref="C163">IF(LEN(TRIM($F$3))=0,"",IFERROR(INDEX('26.6'!D$4:D$1024,SMALL(IF(ISNUMBER(SEARCH(TRIM($F$3),'26.6'!$B$4:$B$1024)),ROW('26.6'!$B$4:$B$1024)-ROW('26.6'!$B$4)+1),ROWS(C$7:C163))),""))</f>
        <v/>
      </c>
      <c r="D163" s="162" t="str">
        <f t="array" ref="D163">IF(LEN(TRIM($F$3))=0,"",IFERROR(INDEX('26.6'!E$4:E$1024,SMALL(IF(ISNUMBER(SEARCH(TRIM($F$3),'26.6'!$B$4:$B$1024)),ROW('26.6'!$B$4:$B$1024)-ROW('26.6'!$B$4)+1),ROWS(D$7:D163))),""))</f>
        <v/>
      </c>
      <c r="E163" s="162" t="str">
        <f t="array" ref="E163">IF(LEN(TRIM($F$3))=0,"",IFERROR(INDEX('26.6'!F$4:F$1024,SMALL(IF(ISNUMBER(SEARCH(TRIM($F$3),'26.6'!$B$4:$B$1024)),ROW('26.6'!$B$4:$B$1024)-ROW('26.6'!$B$4)+1),ROWS(E$7:E163))),""))</f>
        <v/>
      </c>
      <c r="F163" s="213" t="str">
        <f t="array" ref="F163">IF(LEN(TRIM($F$3))=0,"",IFERROR(INDEX('26.6'!G$4:G$1024,SMALL(IF(ISNUMBER(SEARCH(TRIM($F$3),'26.6'!$B$4:$B$1024)),ROW('26.6'!$B$4:$B$1024)-ROW('26.6'!$B$4)+1),ROWS(F$7:F163))),""))</f>
        <v/>
      </c>
      <c r="G163" s="162" t="str">
        <f t="array" ref="G163">IF(LEN(TRIM($F$3))=0,"",IFERROR(INDEX('26.6'!H$4:H$1024,SMALL(IF(ISNUMBER(SEARCH(TRIM($F$3),'26.6'!$B$4:$B$1024)),ROW('26.6'!$B$4:$B$1024)-ROW('26.6'!$B$4)+1),ROWS(G$7:G163))),""))</f>
        <v/>
      </c>
      <c r="H163" s="162" t="str">
        <f t="array" ref="H163">IF(LEN(TRIM($F$3))=0,"",IFERROR(INDEX('26.6'!I$4:I$1024,SMALL(IF(ISNUMBER(SEARCH(TRIM($F$3),'26.6'!$B$4:$B$1024)),ROW('26.6'!$B$4:$B$1024)-ROW('26.6'!$B$4)+1),ROWS(H$7:H163))),""))</f>
        <v/>
      </c>
      <c r="I163" s="118" t="str">
        <f t="array" ref="I163">IF(LEN(TRIM($F$3))=0,"",IFERROR(INDEX('26.6'!J$4:J$1024,SMALL(IF(ISNUMBER(SEARCH(TRIM($F$3),'26.6'!$B$4:$B$1024)),ROW('26.6'!$B$4:$B$1024)-ROW('26.6'!$B$4)+1),ROWS(I$7:I163))),""))</f>
        <v/>
      </c>
    </row>
    <row r="164" spans="2:9" ht="22.5" customHeight="1" x14ac:dyDescent="0.3">
      <c r="B164" s="121" t="str">
        <f>IF(OR(C164="",C164="검색 결과가 없습니다."),"",ROWS($B$7:B164))</f>
        <v/>
      </c>
      <c r="C164" s="162" t="str">
        <f t="array" ref="C164">IF(LEN(TRIM($F$3))=0,"",IFERROR(INDEX('26.6'!D$4:D$1024,SMALL(IF(ISNUMBER(SEARCH(TRIM($F$3),'26.6'!$B$4:$B$1024)),ROW('26.6'!$B$4:$B$1024)-ROW('26.6'!$B$4)+1),ROWS(C$7:C164))),""))</f>
        <v/>
      </c>
      <c r="D164" s="162" t="str">
        <f t="array" ref="D164">IF(LEN(TRIM($F$3))=0,"",IFERROR(INDEX('26.6'!E$4:E$1024,SMALL(IF(ISNUMBER(SEARCH(TRIM($F$3),'26.6'!$B$4:$B$1024)),ROW('26.6'!$B$4:$B$1024)-ROW('26.6'!$B$4)+1),ROWS(D$7:D164))),""))</f>
        <v/>
      </c>
      <c r="E164" s="162" t="str">
        <f t="array" ref="E164">IF(LEN(TRIM($F$3))=0,"",IFERROR(INDEX('26.6'!F$4:F$1024,SMALL(IF(ISNUMBER(SEARCH(TRIM($F$3),'26.6'!$B$4:$B$1024)),ROW('26.6'!$B$4:$B$1024)-ROW('26.6'!$B$4)+1),ROWS(E$7:E164))),""))</f>
        <v/>
      </c>
      <c r="F164" s="213" t="str">
        <f t="array" ref="F164">IF(LEN(TRIM($F$3))=0,"",IFERROR(INDEX('26.6'!G$4:G$1024,SMALL(IF(ISNUMBER(SEARCH(TRIM($F$3),'26.6'!$B$4:$B$1024)),ROW('26.6'!$B$4:$B$1024)-ROW('26.6'!$B$4)+1),ROWS(F$7:F164))),""))</f>
        <v/>
      </c>
      <c r="G164" s="162" t="str">
        <f t="array" ref="G164">IF(LEN(TRIM($F$3))=0,"",IFERROR(INDEX('26.6'!H$4:H$1024,SMALL(IF(ISNUMBER(SEARCH(TRIM($F$3),'26.6'!$B$4:$B$1024)),ROW('26.6'!$B$4:$B$1024)-ROW('26.6'!$B$4)+1),ROWS(G$7:G164))),""))</f>
        <v/>
      </c>
      <c r="H164" s="162" t="str">
        <f t="array" ref="H164">IF(LEN(TRIM($F$3))=0,"",IFERROR(INDEX('26.6'!I$4:I$1024,SMALL(IF(ISNUMBER(SEARCH(TRIM($F$3),'26.6'!$B$4:$B$1024)),ROW('26.6'!$B$4:$B$1024)-ROW('26.6'!$B$4)+1),ROWS(H$7:H164))),""))</f>
        <v/>
      </c>
      <c r="I164" s="118" t="str">
        <f t="array" ref="I164">IF(LEN(TRIM($F$3))=0,"",IFERROR(INDEX('26.6'!J$4:J$1024,SMALL(IF(ISNUMBER(SEARCH(TRIM($F$3),'26.6'!$B$4:$B$1024)),ROW('26.6'!$B$4:$B$1024)-ROW('26.6'!$B$4)+1),ROWS(I$7:I164))),""))</f>
        <v/>
      </c>
    </row>
    <row r="165" spans="2:9" ht="22.5" customHeight="1" x14ac:dyDescent="0.3">
      <c r="B165" s="121" t="str">
        <f>IF(OR(C165="",C165="검색 결과가 없습니다."),"",ROWS($B$7:B165))</f>
        <v/>
      </c>
      <c r="C165" s="162" t="str">
        <f t="array" ref="C165">IF(LEN(TRIM($F$3))=0,"",IFERROR(INDEX('26.6'!D$4:D$1024,SMALL(IF(ISNUMBER(SEARCH(TRIM($F$3),'26.6'!$B$4:$B$1024)),ROW('26.6'!$B$4:$B$1024)-ROW('26.6'!$B$4)+1),ROWS(C$7:C165))),""))</f>
        <v/>
      </c>
      <c r="D165" s="162" t="str">
        <f t="array" ref="D165">IF(LEN(TRIM($F$3))=0,"",IFERROR(INDEX('26.6'!E$4:E$1024,SMALL(IF(ISNUMBER(SEARCH(TRIM($F$3),'26.6'!$B$4:$B$1024)),ROW('26.6'!$B$4:$B$1024)-ROW('26.6'!$B$4)+1),ROWS(D$7:D165))),""))</f>
        <v/>
      </c>
      <c r="E165" s="162" t="str">
        <f t="array" ref="E165">IF(LEN(TRIM($F$3))=0,"",IFERROR(INDEX('26.6'!F$4:F$1024,SMALL(IF(ISNUMBER(SEARCH(TRIM($F$3),'26.6'!$B$4:$B$1024)),ROW('26.6'!$B$4:$B$1024)-ROW('26.6'!$B$4)+1),ROWS(E$7:E165))),""))</f>
        <v/>
      </c>
      <c r="F165" s="213" t="str">
        <f t="array" ref="F165">IF(LEN(TRIM($F$3))=0,"",IFERROR(INDEX('26.6'!G$4:G$1024,SMALL(IF(ISNUMBER(SEARCH(TRIM($F$3),'26.6'!$B$4:$B$1024)),ROW('26.6'!$B$4:$B$1024)-ROW('26.6'!$B$4)+1),ROWS(F$7:F165))),""))</f>
        <v/>
      </c>
      <c r="G165" s="162" t="str">
        <f t="array" ref="G165">IF(LEN(TRIM($F$3))=0,"",IFERROR(INDEX('26.6'!H$4:H$1024,SMALL(IF(ISNUMBER(SEARCH(TRIM($F$3),'26.6'!$B$4:$B$1024)),ROW('26.6'!$B$4:$B$1024)-ROW('26.6'!$B$4)+1),ROWS(G$7:G165))),""))</f>
        <v/>
      </c>
      <c r="H165" s="162" t="str">
        <f t="array" ref="H165">IF(LEN(TRIM($F$3))=0,"",IFERROR(INDEX('26.6'!I$4:I$1024,SMALL(IF(ISNUMBER(SEARCH(TRIM($F$3),'26.6'!$B$4:$B$1024)),ROW('26.6'!$B$4:$B$1024)-ROW('26.6'!$B$4)+1),ROWS(H$7:H165))),""))</f>
        <v/>
      </c>
      <c r="I165" s="118" t="str">
        <f t="array" ref="I165">IF(LEN(TRIM($F$3))=0,"",IFERROR(INDEX('26.6'!J$4:J$1024,SMALL(IF(ISNUMBER(SEARCH(TRIM($F$3),'26.6'!$B$4:$B$1024)),ROW('26.6'!$B$4:$B$1024)-ROW('26.6'!$B$4)+1),ROWS(I$7:I165))),""))</f>
        <v/>
      </c>
    </row>
    <row r="166" spans="2:9" ht="22.5" customHeight="1" x14ac:dyDescent="0.3">
      <c r="B166" s="121" t="str">
        <f>IF(OR(C166="",C166="검색 결과가 없습니다."),"",ROWS($B$7:B166))</f>
        <v/>
      </c>
      <c r="C166" s="162" t="str">
        <f t="array" ref="C166">IF(LEN(TRIM($F$3))=0,"",IFERROR(INDEX('26.6'!D$4:D$1024,SMALL(IF(ISNUMBER(SEARCH(TRIM($F$3),'26.6'!$B$4:$B$1024)),ROW('26.6'!$B$4:$B$1024)-ROW('26.6'!$B$4)+1),ROWS(C$7:C166))),""))</f>
        <v/>
      </c>
      <c r="D166" s="162" t="str">
        <f t="array" ref="D166">IF(LEN(TRIM($F$3))=0,"",IFERROR(INDEX('26.6'!E$4:E$1024,SMALL(IF(ISNUMBER(SEARCH(TRIM($F$3),'26.6'!$B$4:$B$1024)),ROW('26.6'!$B$4:$B$1024)-ROW('26.6'!$B$4)+1),ROWS(D$7:D166))),""))</f>
        <v/>
      </c>
      <c r="E166" s="162" t="str">
        <f t="array" ref="E166">IF(LEN(TRIM($F$3))=0,"",IFERROR(INDEX('26.6'!F$4:F$1024,SMALL(IF(ISNUMBER(SEARCH(TRIM($F$3),'26.6'!$B$4:$B$1024)),ROW('26.6'!$B$4:$B$1024)-ROW('26.6'!$B$4)+1),ROWS(E$7:E166))),""))</f>
        <v/>
      </c>
      <c r="F166" s="213" t="str">
        <f t="array" ref="F166">IF(LEN(TRIM($F$3))=0,"",IFERROR(INDEX('26.6'!G$4:G$1024,SMALL(IF(ISNUMBER(SEARCH(TRIM($F$3),'26.6'!$B$4:$B$1024)),ROW('26.6'!$B$4:$B$1024)-ROW('26.6'!$B$4)+1),ROWS(F$7:F166))),""))</f>
        <v/>
      </c>
      <c r="G166" s="162" t="str">
        <f t="array" ref="G166">IF(LEN(TRIM($F$3))=0,"",IFERROR(INDEX('26.6'!H$4:H$1024,SMALL(IF(ISNUMBER(SEARCH(TRIM($F$3),'26.6'!$B$4:$B$1024)),ROW('26.6'!$B$4:$B$1024)-ROW('26.6'!$B$4)+1),ROWS(G$7:G166))),""))</f>
        <v/>
      </c>
      <c r="H166" s="162" t="str">
        <f t="array" ref="H166">IF(LEN(TRIM($F$3))=0,"",IFERROR(INDEX('26.6'!I$4:I$1024,SMALL(IF(ISNUMBER(SEARCH(TRIM($F$3),'26.6'!$B$4:$B$1024)),ROW('26.6'!$B$4:$B$1024)-ROW('26.6'!$B$4)+1),ROWS(H$7:H166))),""))</f>
        <v/>
      </c>
      <c r="I166" s="118" t="str">
        <f t="array" ref="I166">IF(LEN(TRIM($F$3))=0,"",IFERROR(INDEX('26.6'!J$4:J$1024,SMALL(IF(ISNUMBER(SEARCH(TRIM($F$3),'26.6'!$B$4:$B$1024)),ROW('26.6'!$B$4:$B$1024)-ROW('26.6'!$B$4)+1),ROWS(I$7:I166))),""))</f>
        <v/>
      </c>
    </row>
    <row r="167" spans="2:9" ht="22.5" customHeight="1" x14ac:dyDescent="0.3">
      <c r="B167" s="121" t="str">
        <f>IF(OR(C167="",C167="검색 결과가 없습니다."),"",ROWS($B$7:B167))</f>
        <v/>
      </c>
      <c r="C167" s="162" t="str">
        <f t="array" ref="C167">IF(LEN(TRIM($F$3))=0,"",IFERROR(INDEX('26.6'!D$4:D$1024,SMALL(IF(ISNUMBER(SEARCH(TRIM($F$3),'26.6'!$B$4:$B$1024)),ROW('26.6'!$B$4:$B$1024)-ROW('26.6'!$B$4)+1),ROWS(C$7:C167))),""))</f>
        <v/>
      </c>
      <c r="D167" s="162" t="str">
        <f t="array" ref="D167">IF(LEN(TRIM($F$3))=0,"",IFERROR(INDEX('26.6'!E$4:E$1024,SMALL(IF(ISNUMBER(SEARCH(TRIM($F$3),'26.6'!$B$4:$B$1024)),ROW('26.6'!$B$4:$B$1024)-ROW('26.6'!$B$4)+1),ROWS(D$7:D167))),""))</f>
        <v/>
      </c>
      <c r="E167" s="162" t="str">
        <f t="array" ref="E167">IF(LEN(TRIM($F$3))=0,"",IFERROR(INDEX('26.6'!F$4:F$1024,SMALL(IF(ISNUMBER(SEARCH(TRIM($F$3),'26.6'!$B$4:$B$1024)),ROW('26.6'!$B$4:$B$1024)-ROW('26.6'!$B$4)+1),ROWS(E$7:E167))),""))</f>
        <v/>
      </c>
      <c r="F167" s="213" t="str">
        <f t="array" ref="F167">IF(LEN(TRIM($F$3))=0,"",IFERROR(INDEX('26.6'!G$4:G$1024,SMALL(IF(ISNUMBER(SEARCH(TRIM($F$3),'26.6'!$B$4:$B$1024)),ROW('26.6'!$B$4:$B$1024)-ROW('26.6'!$B$4)+1),ROWS(F$7:F167))),""))</f>
        <v/>
      </c>
      <c r="G167" s="162" t="str">
        <f t="array" ref="G167">IF(LEN(TRIM($F$3))=0,"",IFERROR(INDEX('26.6'!H$4:H$1024,SMALL(IF(ISNUMBER(SEARCH(TRIM($F$3),'26.6'!$B$4:$B$1024)),ROW('26.6'!$B$4:$B$1024)-ROW('26.6'!$B$4)+1),ROWS(G$7:G167))),""))</f>
        <v/>
      </c>
      <c r="H167" s="162" t="str">
        <f t="array" ref="H167">IF(LEN(TRIM($F$3))=0,"",IFERROR(INDEX('26.6'!I$4:I$1024,SMALL(IF(ISNUMBER(SEARCH(TRIM($F$3),'26.6'!$B$4:$B$1024)),ROW('26.6'!$B$4:$B$1024)-ROW('26.6'!$B$4)+1),ROWS(H$7:H167))),""))</f>
        <v/>
      </c>
      <c r="I167" s="118" t="str">
        <f t="array" ref="I167">IF(LEN(TRIM($F$3))=0,"",IFERROR(INDEX('26.6'!J$4:J$1024,SMALL(IF(ISNUMBER(SEARCH(TRIM($F$3),'26.6'!$B$4:$B$1024)),ROW('26.6'!$B$4:$B$1024)-ROW('26.6'!$B$4)+1),ROWS(I$7:I167))),""))</f>
        <v/>
      </c>
    </row>
    <row r="168" spans="2:9" ht="22.5" customHeight="1" x14ac:dyDescent="0.3">
      <c r="B168" s="121" t="str">
        <f>IF(OR(C168="",C168="검색 결과가 없습니다."),"",ROWS($B$7:B168))</f>
        <v/>
      </c>
      <c r="C168" s="162" t="str">
        <f t="array" ref="C168">IF(LEN(TRIM($F$3))=0,"",IFERROR(INDEX('26.6'!D$4:D$1024,SMALL(IF(ISNUMBER(SEARCH(TRIM($F$3),'26.6'!$B$4:$B$1024)),ROW('26.6'!$B$4:$B$1024)-ROW('26.6'!$B$4)+1),ROWS(C$7:C168))),""))</f>
        <v/>
      </c>
      <c r="D168" s="162" t="str">
        <f t="array" ref="D168">IF(LEN(TRIM($F$3))=0,"",IFERROR(INDEX('26.6'!E$4:E$1024,SMALL(IF(ISNUMBER(SEARCH(TRIM($F$3),'26.6'!$B$4:$B$1024)),ROW('26.6'!$B$4:$B$1024)-ROW('26.6'!$B$4)+1),ROWS(D$7:D168))),""))</f>
        <v/>
      </c>
      <c r="E168" s="162" t="str">
        <f t="array" ref="E168">IF(LEN(TRIM($F$3))=0,"",IFERROR(INDEX('26.6'!F$4:F$1024,SMALL(IF(ISNUMBER(SEARCH(TRIM($F$3),'26.6'!$B$4:$B$1024)),ROW('26.6'!$B$4:$B$1024)-ROW('26.6'!$B$4)+1),ROWS(E$7:E168))),""))</f>
        <v/>
      </c>
      <c r="F168" s="213" t="str">
        <f t="array" ref="F168">IF(LEN(TRIM($F$3))=0,"",IFERROR(INDEX('26.6'!G$4:G$1024,SMALL(IF(ISNUMBER(SEARCH(TRIM($F$3),'26.6'!$B$4:$B$1024)),ROW('26.6'!$B$4:$B$1024)-ROW('26.6'!$B$4)+1),ROWS(F$7:F168))),""))</f>
        <v/>
      </c>
      <c r="G168" s="162" t="str">
        <f t="array" ref="G168">IF(LEN(TRIM($F$3))=0,"",IFERROR(INDEX('26.6'!H$4:H$1024,SMALL(IF(ISNUMBER(SEARCH(TRIM($F$3),'26.6'!$B$4:$B$1024)),ROW('26.6'!$B$4:$B$1024)-ROW('26.6'!$B$4)+1),ROWS(G$7:G168))),""))</f>
        <v/>
      </c>
      <c r="H168" s="162" t="str">
        <f t="array" ref="H168">IF(LEN(TRIM($F$3))=0,"",IFERROR(INDEX('26.6'!I$4:I$1024,SMALL(IF(ISNUMBER(SEARCH(TRIM($F$3),'26.6'!$B$4:$B$1024)),ROW('26.6'!$B$4:$B$1024)-ROW('26.6'!$B$4)+1),ROWS(H$7:H168))),""))</f>
        <v/>
      </c>
      <c r="I168" s="118" t="str">
        <f t="array" ref="I168">IF(LEN(TRIM($F$3))=0,"",IFERROR(INDEX('26.6'!J$4:J$1024,SMALL(IF(ISNUMBER(SEARCH(TRIM($F$3),'26.6'!$B$4:$B$1024)),ROW('26.6'!$B$4:$B$1024)-ROW('26.6'!$B$4)+1),ROWS(I$7:I168))),""))</f>
        <v/>
      </c>
    </row>
    <row r="169" spans="2:9" ht="22.5" customHeight="1" x14ac:dyDescent="0.3">
      <c r="B169" s="121" t="str">
        <f>IF(OR(C169="",C169="검색 결과가 없습니다."),"",ROWS($B$7:B169))</f>
        <v/>
      </c>
      <c r="C169" s="162" t="str">
        <f t="array" ref="C169">IF(LEN(TRIM($F$3))=0,"",IFERROR(INDEX('26.6'!D$4:D$1024,SMALL(IF(ISNUMBER(SEARCH(TRIM($F$3),'26.6'!$B$4:$B$1024)),ROW('26.6'!$B$4:$B$1024)-ROW('26.6'!$B$4)+1),ROWS(C$7:C169))),""))</f>
        <v/>
      </c>
      <c r="D169" s="162" t="str">
        <f t="array" ref="D169">IF(LEN(TRIM($F$3))=0,"",IFERROR(INDEX('26.6'!E$4:E$1024,SMALL(IF(ISNUMBER(SEARCH(TRIM($F$3),'26.6'!$B$4:$B$1024)),ROW('26.6'!$B$4:$B$1024)-ROW('26.6'!$B$4)+1),ROWS(D$7:D169))),""))</f>
        <v/>
      </c>
      <c r="E169" s="162" t="str">
        <f t="array" ref="E169">IF(LEN(TRIM($F$3))=0,"",IFERROR(INDEX('26.6'!F$4:F$1024,SMALL(IF(ISNUMBER(SEARCH(TRIM($F$3),'26.6'!$B$4:$B$1024)),ROW('26.6'!$B$4:$B$1024)-ROW('26.6'!$B$4)+1),ROWS(E$7:E169))),""))</f>
        <v/>
      </c>
      <c r="F169" s="213" t="str">
        <f t="array" ref="F169">IF(LEN(TRIM($F$3))=0,"",IFERROR(INDEX('26.6'!G$4:G$1024,SMALL(IF(ISNUMBER(SEARCH(TRIM($F$3),'26.6'!$B$4:$B$1024)),ROW('26.6'!$B$4:$B$1024)-ROW('26.6'!$B$4)+1),ROWS(F$7:F169))),""))</f>
        <v/>
      </c>
      <c r="G169" s="162" t="str">
        <f t="array" ref="G169">IF(LEN(TRIM($F$3))=0,"",IFERROR(INDEX('26.6'!H$4:H$1024,SMALL(IF(ISNUMBER(SEARCH(TRIM($F$3),'26.6'!$B$4:$B$1024)),ROW('26.6'!$B$4:$B$1024)-ROW('26.6'!$B$4)+1),ROWS(G$7:G169))),""))</f>
        <v/>
      </c>
      <c r="H169" s="162" t="str">
        <f t="array" ref="H169">IF(LEN(TRIM($F$3))=0,"",IFERROR(INDEX('26.6'!I$4:I$1024,SMALL(IF(ISNUMBER(SEARCH(TRIM($F$3),'26.6'!$B$4:$B$1024)),ROW('26.6'!$B$4:$B$1024)-ROW('26.6'!$B$4)+1),ROWS(H$7:H169))),""))</f>
        <v/>
      </c>
      <c r="I169" s="118" t="str">
        <f t="array" ref="I169">IF(LEN(TRIM($F$3))=0,"",IFERROR(INDEX('26.6'!J$4:J$1024,SMALL(IF(ISNUMBER(SEARCH(TRIM($F$3),'26.6'!$B$4:$B$1024)),ROW('26.6'!$B$4:$B$1024)-ROW('26.6'!$B$4)+1),ROWS(I$7:I169))),""))</f>
        <v/>
      </c>
    </row>
    <row r="170" spans="2:9" ht="22.5" customHeight="1" x14ac:dyDescent="0.3">
      <c r="B170" s="121" t="str">
        <f>IF(OR(C170="",C170="검색 결과가 없습니다."),"",ROWS($B$7:B170))</f>
        <v/>
      </c>
      <c r="C170" s="162" t="str">
        <f t="array" ref="C170">IF(LEN(TRIM($F$3))=0,"",IFERROR(INDEX('26.6'!D$4:D$1024,SMALL(IF(ISNUMBER(SEARCH(TRIM($F$3),'26.6'!$B$4:$B$1024)),ROW('26.6'!$B$4:$B$1024)-ROW('26.6'!$B$4)+1),ROWS(C$7:C170))),""))</f>
        <v/>
      </c>
      <c r="D170" s="162" t="str">
        <f t="array" ref="D170">IF(LEN(TRIM($F$3))=0,"",IFERROR(INDEX('26.6'!E$4:E$1024,SMALL(IF(ISNUMBER(SEARCH(TRIM($F$3),'26.6'!$B$4:$B$1024)),ROW('26.6'!$B$4:$B$1024)-ROW('26.6'!$B$4)+1),ROWS(D$7:D170))),""))</f>
        <v/>
      </c>
      <c r="E170" s="162" t="str">
        <f t="array" ref="E170">IF(LEN(TRIM($F$3))=0,"",IFERROR(INDEX('26.6'!F$4:F$1024,SMALL(IF(ISNUMBER(SEARCH(TRIM($F$3),'26.6'!$B$4:$B$1024)),ROW('26.6'!$B$4:$B$1024)-ROW('26.6'!$B$4)+1),ROWS(E$7:E170))),""))</f>
        <v/>
      </c>
      <c r="F170" s="213" t="str">
        <f t="array" ref="F170">IF(LEN(TRIM($F$3))=0,"",IFERROR(INDEX('26.6'!G$4:G$1024,SMALL(IF(ISNUMBER(SEARCH(TRIM($F$3),'26.6'!$B$4:$B$1024)),ROW('26.6'!$B$4:$B$1024)-ROW('26.6'!$B$4)+1),ROWS(F$7:F170))),""))</f>
        <v/>
      </c>
      <c r="G170" s="162" t="str">
        <f t="array" ref="G170">IF(LEN(TRIM($F$3))=0,"",IFERROR(INDEX('26.6'!H$4:H$1024,SMALL(IF(ISNUMBER(SEARCH(TRIM($F$3),'26.6'!$B$4:$B$1024)),ROW('26.6'!$B$4:$B$1024)-ROW('26.6'!$B$4)+1),ROWS(G$7:G170))),""))</f>
        <v/>
      </c>
      <c r="H170" s="162" t="str">
        <f t="array" ref="H170">IF(LEN(TRIM($F$3))=0,"",IFERROR(INDEX('26.6'!I$4:I$1024,SMALL(IF(ISNUMBER(SEARCH(TRIM($F$3),'26.6'!$B$4:$B$1024)),ROW('26.6'!$B$4:$B$1024)-ROW('26.6'!$B$4)+1),ROWS(H$7:H170))),""))</f>
        <v/>
      </c>
      <c r="I170" s="118" t="str">
        <f t="array" ref="I170">IF(LEN(TRIM($F$3))=0,"",IFERROR(INDEX('26.6'!J$4:J$1024,SMALL(IF(ISNUMBER(SEARCH(TRIM($F$3),'26.6'!$B$4:$B$1024)),ROW('26.6'!$B$4:$B$1024)-ROW('26.6'!$B$4)+1),ROWS(I$7:I170))),""))</f>
        <v/>
      </c>
    </row>
  </sheetData>
  <sheetProtection algorithmName="SHA-512" hashValue="IHY8u/KOnyJY2f2FluejIxcwHXZ2k9vu9ZrjsQuv0gAuvmSWuc2DpF+Qj0GCEgu5HQM0tDPu97Xv7zM1KXy2Fg==" saltValue="7+4ky7k0hrAyUN2gb11VHA==" spinCount="100000" sheet="1" objects="1" scenarios="1" sort="0" autoFilter="0"/>
  <protectedRanges>
    <protectedRange sqref="F3" name="범위1"/>
  </protectedRanges>
  <phoneticPr fontId="1" type="noConversion"/>
  <pageMargins left="0.75" right="0.75" top="1" bottom="1" header="0.5" footer="0.5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J154"/>
  <sheetViews>
    <sheetView topLeftCell="B146" zoomScale="70" zoomScaleNormal="70" workbookViewId="0">
      <selection activeCell="E157" sqref="E157"/>
    </sheetView>
  </sheetViews>
  <sheetFormatPr defaultRowHeight="28.5" customHeight="1" x14ac:dyDescent="0.3"/>
  <cols>
    <col min="1" max="1" width="0" hidden="1" customWidth="1"/>
    <col min="2" max="2" width="6.875" customWidth="1"/>
    <col min="3" max="3" width="39.25" customWidth="1"/>
    <col min="4" max="4" width="6.625" customWidth="1"/>
    <col min="5" max="5" width="39" customWidth="1"/>
    <col min="6" max="6" width="46.25" customWidth="1"/>
    <col min="7" max="7" width="19" customWidth="1"/>
    <col min="8" max="8" width="15" customWidth="1"/>
    <col min="9" max="9" width="57.125" style="127" customWidth="1"/>
    <col min="10" max="10" width="86.5" hidden="1" customWidth="1"/>
  </cols>
  <sheetData>
    <row r="1" spans="1:10" ht="66.75" customHeight="1" x14ac:dyDescent="0.3">
      <c r="B1" s="242" t="s">
        <v>477</v>
      </c>
      <c r="C1" s="242"/>
      <c r="D1" s="242"/>
      <c r="E1" s="242"/>
      <c r="F1" s="242"/>
      <c r="G1" s="242"/>
      <c r="H1" s="242"/>
      <c r="I1" s="242"/>
    </row>
    <row r="2" spans="1:10" ht="28.5" customHeight="1" thickBot="1" x14ac:dyDescent="0.35">
      <c r="B2" s="231" t="s">
        <v>879</v>
      </c>
    </row>
    <row r="3" spans="1:10" s="123" customFormat="1" ht="31.5" customHeight="1" x14ac:dyDescent="0.3">
      <c r="B3" s="3" t="s">
        <v>469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223" t="s">
        <v>9</v>
      </c>
      <c r="I3" s="223" t="s">
        <v>878</v>
      </c>
      <c r="J3" s="226" t="s">
        <v>475</v>
      </c>
    </row>
    <row r="4" spans="1:10" ht="31.5" customHeight="1" x14ac:dyDescent="0.3">
      <c r="A4" t="s">
        <v>710</v>
      </c>
      <c r="B4" s="36">
        <f>ROW(B3)-2</f>
        <v>1</v>
      </c>
      <c r="C4" s="102" t="s">
        <v>11</v>
      </c>
      <c r="D4" s="18">
        <v>1</v>
      </c>
      <c r="E4" s="101" t="s">
        <v>12</v>
      </c>
      <c r="F4" s="2" t="str">
        <f>VLOOKUP(A4,'26.6'!A:K,7,0)</f>
        <v>중앙로 169, 농협 3층(중앙로 1가)</v>
      </c>
      <c r="G4" s="101" t="str">
        <f>VLOOKUP(A4,'26.6'!A:K,8,0)</f>
        <v>월명동</v>
      </c>
      <c r="H4" s="38" t="str">
        <f>VLOOKUP(A4,'26.6'!A:K,9,0)</f>
        <v>463-4191</v>
      </c>
      <c r="I4" s="2" t="str">
        <f>VLOOKUP(A4,'26.6'!A:K,10,0)</f>
        <v xml:space="preserve">가사 및 신체활동지원, 외출동행, 양육보조, </v>
      </c>
      <c r="J4" s="227" t="str">
        <f>VLOOKUP(A4,'26.6'!A:K,11,0)</f>
        <v>가사간병서비스, 일상지원서비스, 재가돌봄·가사, 일상지원, 청년, 중장년, 한부모,</v>
      </c>
    </row>
    <row r="5" spans="1:10" ht="31.5" customHeight="1" x14ac:dyDescent="0.3">
      <c r="A5" t="s">
        <v>711</v>
      </c>
      <c r="B5" s="36">
        <f t="shared" ref="B5:B68" si="0">ROW(B4)-2</f>
        <v>2</v>
      </c>
      <c r="C5" s="102" t="s">
        <v>11</v>
      </c>
      <c r="D5" s="18">
        <v>2</v>
      </c>
      <c r="E5" s="101" t="s">
        <v>17</v>
      </c>
      <c r="F5" s="2" t="str">
        <f>VLOOKUP(A5,'26.6'!A:K,7,0)</f>
        <v>신영 1길 20-3(평화동)</v>
      </c>
      <c r="G5" s="101" t="str">
        <f>VLOOKUP(A5,'26.6'!A:K,8,0)</f>
        <v>중앙동</v>
      </c>
      <c r="H5" s="38" t="str">
        <f>VLOOKUP(A5,'26.6'!A:K,9,0)</f>
        <v>442-0377</v>
      </c>
      <c r="I5" s="2" t="str">
        <f>VLOOKUP(A5,'26.6'!A:K,10,0)</f>
        <v>가사 및 신체활동지원, 일상생활지원, 병원동행, 양육보조, 외출동행 등</v>
      </c>
      <c r="J5" s="227" t="str">
        <f>VLOOKUP(A5,'26.6'!A:K,11,0)</f>
        <v>가사간병서비스,  재가돌봄, 가사지원, 일상지원, 장애인, 중증질환자, 한부모</v>
      </c>
    </row>
    <row r="6" spans="1:10" ht="31.5" customHeight="1" x14ac:dyDescent="0.3">
      <c r="A6" t="s">
        <v>712</v>
      </c>
      <c r="B6" s="36">
        <f t="shared" si="0"/>
        <v>3</v>
      </c>
      <c r="C6" s="102" t="s">
        <v>11</v>
      </c>
      <c r="D6" s="18">
        <v>3</v>
      </c>
      <c r="E6" s="101" t="s">
        <v>21</v>
      </c>
      <c r="F6" s="2" t="str">
        <f>VLOOKUP(A6,'26.6'!A:K,7,0)</f>
        <v>진포 2길 18(수송동)</v>
      </c>
      <c r="G6" s="101" t="str">
        <f>VLOOKUP(A6,'26.6'!A:K,8,0)</f>
        <v>수송동</v>
      </c>
      <c r="H6" s="38" t="str">
        <f>VLOOKUP(A6,'26.6'!A:K,9,0)</f>
        <v>070-7804-2727</v>
      </c>
      <c r="I6" s="2" t="str">
        <f>VLOOKUP(A6,'26.6'!A:K,10,0)</f>
        <v>가사서비스, 간병서비스, 병원동행, 일상지원</v>
      </c>
      <c r="J6" s="227" t="str">
        <f>VLOOKUP(A6,'26.6'!A:K,11,0)</f>
        <v xml:space="preserve">가사간병서비스, 일상지원서비, 재가돌봄·가사, 일상지원, 청년, 중장년, 한부모 </v>
      </c>
    </row>
    <row r="7" spans="1:10" ht="31.5" customHeight="1" x14ac:dyDescent="0.3">
      <c r="A7" t="s">
        <v>713</v>
      </c>
      <c r="B7" s="36">
        <f t="shared" si="0"/>
        <v>4</v>
      </c>
      <c r="C7" s="102" t="s">
        <v>11</v>
      </c>
      <c r="D7" s="18">
        <v>4</v>
      </c>
      <c r="E7" s="101" t="s">
        <v>26</v>
      </c>
      <c r="F7" s="2" t="str">
        <f>VLOOKUP(A7,'26.6'!A:K,7,0)</f>
        <v>조촌안1길 22,401호(조촌동)</v>
      </c>
      <c r="G7" s="101" t="str">
        <f>VLOOKUP(A7,'26.6'!A:K,8,0)</f>
        <v>조촌동</v>
      </c>
      <c r="H7" s="38" t="str">
        <f>VLOOKUP(A7,'26.6'!A:K,9,0)</f>
        <v>070-8699-9138</v>
      </c>
      <c r="I7" s="2" t="str">
        <f>VLOOKUP(A7,'26.6'!A:K,10,0)</f>
        <v>가사서비스, 간병서비스, 병원동행, 일상지원</v>
      </c>
      <c r="J7" s="227" t="str">
        <f>VLOOKUP(A7,'26.6'!A:K,11,0)</f>
        <v>가사간병서비스,  재가돌봄·가사, 일상지원, 청년, 중장년, 한부모</v>
      </c>
    </row>
    <row r="8" spans="1:10" ht="31.5" customHeight="1" x14ac:dyDescent="0.3">
      <c r="A8" t="s">
        <v>714</v>
      </c>
      <c r="B8" s="186">
        <f t="shared" si="0"/>
        <v>5</v>
      </c>
      <c r="C8" s="187" t="s">
        <v>149</v>
      </c>
      <c r="D8" s="188">
        <v>1</v>
      </c>
      <c r="E8" s="186" t="s">
        <v>48</v>
      </c>
      <c r="F8" s="189" t="str">
        <f>VLOOKUP(A8,'26.6'!A:K,7,0)</f>
        <v>수송남로 20, 5층(수송동, 뉴그린빌딩)</v>
      </c>
      <c r="G8" s="186" t="str">
        <f>VLOOKUP(A8,'26.6'!A:K,8,0)</f>
        <v>수송동</v>
      </c>
      <c r="H8" s="224" t="str">
        <f>VLOOKUP(A8,'26.6'!A:K,9,0)</f>
        <v>468-8396</v>
      </c>
      <c r="I8" s="189" t="str">
        <f>VLOOKUP(A8,'26.6'!A:K,10,0)</f>
        <v>통합예술심리치료,통합예술감각치료</v>
      </c>
      <c r="J8" s="228" t="str">
        <f>VLOOKUP(A8,'26.6'!A:K,11,0)</f>
        <v>심리치료, 심리상담, 미술치료, 음악치료, 행동치료, 인지행동치료</v>
      </c>
    </row>
    <row r="9" spans="1:10" ht="31.5" customHeight="1" x14ac:dyDescent="0.3">
      <c r="A9" t="s">
        <v>715</v>
      </c>
      <c r="B9" s="186">
        <f t="shared" si="0"/>
        <v>6</v>
      </c>
      <c r="C9" s="187" t="s">
        <v>149</v>
      </c>
      <c r="D9" s="188">
        <v>2</v>
      </c>
      <c r="E9" s="186" t="s">
        <v>43</v>
      </c>
      <c r="F9" s="189" t="str">
        <f>VLOOKUP(A9,'26.6'!A:K,7,0)</f>
        <v>월명로 215, 403호(수송동, 씨티월드)</v>
      </c>
      <c r="G9" s="186" t="str">
        <f>VLOOKUP(A9,'26.6'!A:K,8,0)</f>
        <v>수송동</v>
      </c>
      <c r="H9" s="224" t="str">
        <f>VLOOKUP(A9,'26.6'!A:K,9,0)</f>
        <v>466-6454</v>
      </c>
      <c r="I9" s="189" t="str">
        <f>VLOOKUP(A9,'26.6'!A:K,10,0)</f>
        <v>양육스트레스 완화 상담, 부모 정서안정 지원, 가족관계 회복 상담, 회복탄력성 강화 상담, 위기상담</v>
      </c>
      <c r="J9" s="228" t="str">
        <f>VLOOKUP(A9,'26.6'!A:K,11,0)</f>
        <v>양육스트레스 완화, 심리·정서 안정, 부모상담 지원, 가족기능 향상, 양육역량 강화, 
부모-자녀 관계 회복, 보호자 심리지원</v>
      </c>
    </row>
    <row r="10" spans="1:10" ht="31.5" customHeight="1" x14ac:dyDescent="0.3">
      <c r="A10" t="s">
        <v>716</v>
      </c>
      <c r="B10" s="36">
        <f t="shared" si="0"/>
        <v>7</v>
      </c>
      <c r="C10" s="105" t="s">
        <v>154</v>
      </c>
      <c r="D10" s="6">
        <v>1</v>
      </c>
      <c r="E10" s="36" t="s">
        <v>155</v>
      </c>
      <c r="F10" s="2" t="str">
        <f>VLOOKUP(A10,'26.6'!A:K,7,0)</f>
        <v>공단대로 454, 2층 (나운동)</v>
      </c>
      <c r="G10" s="101" t="str">
        <f>VLOOKUP(A10,'26.6'!A:K,8,0)</f>
        <v>나운1동</v>
      </c>
      <c r="H10" s="38" t="str">
        <f>VLOOKUP(A10,'26.6'!A:K,9,0)</f>
        <v>465-1876</v>
      </c>
      <c r="I10" s="2" t="str">
        <f>VLOOKUP(A10,'26.6'!A:K,10,0)</f>
        <v>자립적응,여가활동,예술활동,직업체험,레저활동</v>
      </c>
      <c r="J10" s="227" t="str">
        <f>VLOOKUP(A10,'26.6'!A:K,11,0)</f>
        <v>유튜브제작, 줌바댄스, 국악활동, 다도예절교육, 클라이밍, 농사체험, 통합감각활동</v>
      </c>
    </row>
    <row r="11" spans="1:10" ht="31.5" customHeight="1" x14ac:dyDescent="0.3">
      <c r="A11" t="s">
        <v>717</v>
      </c>
      <c r="B11" s="36">
        <f t="shared" si="0"/>
        <v>8</v>
      </c>
      <c r="C11" s="105" t="s">
        <v>154</v>
      </c>
      <c r="D11" s="6">
        <v>2</v>
      </c>
      <c r="E11" s="36" t="s">
        <v>256</v>
      </c>
      <c r="F11" s="2" t="str">
        <f>VLOOKUP(A11,'26.6'!A:K,7,0)</f>
        <v>성산면 환동길 13, 1층</v>
      </c>
      <c r="G11" s="101" t="str">
        <f>VLOOKUP(A11,'26.6'!A:K,8,0)</f>
        <v>성산면</v>
      </c>
      <c r="H11" s="38" t="str">
        <f>VLOOKUP(A11,'26.6'!A:K,9,0)</f>
        <v>465-8161</v>
      </c>
      <c r="I11" s="2" t="str">
        <f>VLOOKUP(A11,'26.6'!A:K,10,0)</f>
        <v>발달장애인 주간활동서비스</v>
      </c>
      <c r="J11" s="227" t="str">
        <f>VLOOKUP(A11,'26.6'!A:K,11,0)</f>
        <v>발달장애인 주간활동 서비스</v>
      </c>
    </row>
    <row r="12" spans="1:10" ht="31.5" customHeight="1" x14ac:dyDescent="0.3">
      <c r="A12" t="s">
        <v>718</v>
      </c>
      <c r="B12" s="36">
        <f t="shared" si="0"/>
        <v>9</v>
      </c>
      <c r="C12" s="105" t="s">
        <v>154</v>
      </c>
      <c r="D12" s="6">
        <v>3</v>
      </c>
      <c r="E12" s="36" t="s">
        <v>163</v>
      </c>
      <c r="F12" s="2" t="str">
        <f>VLOOKUP(A12,'26.6'!A:K,7,0)</f>
        <v>칠성로 186, 3층(소룡동)</v>
      </c>
      <c r="G12" s="101" t="str">
        <f>VLOOKUP(A12,'26.6'!A:K,8,0)</f>
        <v>소룡동</v>
      </c>
      <c r="H12" s="38" t="str">
        <f>VLOOKUP(A12,'26.6'!A:K,9,0)</f>
        <v>465-6539</v>
      </c>
      <c r="I12" s="2" t="str">
        <f>VLOOKUP(A12,'26.6'!A:K,10,0)</f>
        <v>자립생활지원 , 지역사회참여 확대, 자기결정지원, 건강증진, 직업및 사회적응서비스</v>
      </c>
      <c r="J12" s="227" t="str">
        <f>VLOOKUP(A12,'26.6'!A:K,11,0)</f>
        <v xml:space="preserve">체험홈지원, 드론체험 및 영상제작,  유튜브채널운영,  골프 , 제과제빵 , 인턴쉽 직업 서비이벌 ,뷰티살롱 </v>
      </c>
    </row>
    <row r="13" spans="1:10" ht="31.5" customHeight="1" x14ac:dyDescent="0.3">
      <c r="A13" t="s">
        <v>719</v>
      </c>
      <c r="B13" s="36">
        <f t="shared" si="0"/>
        <v>10</v>
      </c>
      <c r="C13" s="105" t="s">
        <v>154</v>
      </c>
      <c r="D13" s="6">
        <v>4</v>
      </c>
      <c r="E13" s="36" t="s">
        <v>167</v>
      </c>
      <c r="F13" s="2" t="str">
        <f>VLOOKUP(A13,'26.6'!A:K,7,0)</f>
        <v>미장안길 60, 5동 203호(미장동,통큰타운)</v>
      </c>
      <c r="G13" s="101" t="str">
        <f>VLOOKUP(A13,'26.6'!A:K,8,0)</f>
        <v>수송동</v>
      </c>
      <c r="H13" s="38" t="str">
        <f>VLOOKUP(A13,'26.6'!A:K,9,0)</f>
        <v>910-8800</v>
      </c>
      <c r="I13" s="2" t="str">
        <f>VLOOKUP(A13,'26.6'!A:K,10,0)</f>
        <v>발달장애인 성인 주간활동 지원서비스, 직업훈련(스마트팜)</v>
      </c>
      <c r="J13" s="227" t="str">
        <f>VLOOKUP(A13,'26.6'!A:K,11,0)</f>
        <v>발달장애인 성인 주간활동 지원서비스,  태권도 선수육성, 직업훈련, 음악·미술 심리활동, 지역사회탐방, 직업훈련(스마트팜)</v>
      </c>
    </row>
    <row r="14" spans="1:10" ht="31.5" customHeight="1" x14ac:dyDescent="0.3">
      <c r="A14" t="s">
        <v>720</v>
      </c>
      <c r="B14" s="186">
        <f t="shared" si="0"/>
        <v>11</v>
      </c>
      <c r="C14" s="186" t="s">
        <v>169</v>
      </c>
      <c r="D14" s="190">
        <v>1</v>
      </c>
      <c r="E14" s="186" t="s">
        <v>155</v>
      </c>
      <c r="F14" s="189" t="str">
        <f>VLOOKUP(A14,'26.6'!A:K,7,0)</f>
        <v>공단대로 454, 2층 (나운동)</v>
      </c>
      <c r="G14" s="186" t="str">
        <f>VLOOKUP(A14,'26.6'!A:K,8,0)</f>
        <v>나운1동</v>
      </c>
      <c r="H14" s="224" t="str">
        <f>VLOOKUP(A14,'26.6'!A:K,9,0)</f>
        <v>465-1876</v>
      </c>
      <c r="I14" s="189" t="str">
        <f>VLOOKUP(A14,'26.6'!A:K,10,0)</f>
        <v>자립적응,여가활동,예술활동,직업체험,레저활동</v>
      </c>
      <c r="J14" s="228" t="str">
        <f>VLOOKUP(A14,'26.6'!A:K,11,0)</f>
        <v>방송댄스, 원예활동, 클라이밍, 포켓볼, 토탈공예, 체육활동, VR체험, 방과후, 방과 후</v>
      </c>
    </row>
    <row r="15" spans="1:10" ht="31.5" customHeight="1" x14ac:dyDescent="0.3">
      <c r="A15" t="s">
        <v>721</v>
      </c>
      <c r="B15" s="186">
        <f t="shared" si="0"/>
        <v>12</v>
      </c>
      <c r="C15" s="186" t="s">
        <v>169</v>
      </c>
      <c r="D15" s="188">
        <v>2</v>
      </c>
      <c r="E15" s="186" t="s">
        <v>197</v>
      </c>
      <c r="F15" s="189" t="str">
        <f>VLOOKUP(A15,'26.6'!A:K,7,0)</f>
        <v>나운로 4, 303호(문화동, 현대코아 )</v>
      </c>
      <c r="G15" s="186" t="str">
        <f>VLOOKUP(A15,'26.6'!A:K,8,0)</f>
        <v>신풍동</v>
      </c>
      <c r="H15" s="224" t="str">
        <f>VLOOKUP(A15,'26.6'!A:K,9,0)</f>
        <v>442-0575</v>
      </c>
      <c r="I15" s="189" t="str">
        <f>VLOOKUP(A15,'26.6'!A:K,10,0)</f>
        <v>언어치료,심리치료(미술,음악),심리운동,감각통합,인지</v>
      </c>
      <c r="J15" s="228" t="str">
        <f>VLOOKUP(A15,'26.6'!A:K,11,0)</f>
        <v>언어발달,사회성훈련,ADHD,경계선지능,치유농업,감정조절,발달지연 방과후, 방과 후</v>
      </c>
    </row>
    <row r="16" spans="1:10" ht="31.5" customHeight="1" x14ac:dyDescent="0.3">
      <c r="A16" t="s">
        <v>722</v>
      </c>
      <c r="B16" s="186">
        <f t="shared" si="0"/>
        <v>13</v>
      </c>
      <c r="C16" s="186" t="s">
        <v>169</v>
      </c>
      <c r="D16" s="190">
        <v>3</v>
      </c>
      <c r="E16" s="186" t="s">
        <v>163</v>
      </c>
      <c r="F16" s="189" t="str">
        <f>VLOOKUP(A16,'26.6'!A:K,7,0)</f>
        <v>칠성로 186, 2층(소룡동)</v>
      </c>
      <c r="G16" s="186" t="str">
        <f>VLOOKUP(A16,'26.6'!A:K,8,0)</f>
        <v>소룡동</v>
      </c>
      <c r="H16" s="224" t="str">
        <f>VLOOKUP(A16,'26.6'!A:K,9,0)</f>
        <v>465-6539</v>
      </c>
      <c r="I16" s="189" t="str">
        <f>VLOOKUP(A16,'26.6'!A:K,10,0)</f>
        <v>사회성 향상 지원, 문화.예술활동, 체육 .건강증진 , 자립생활기술활동,  지역사회 체험활동</v>
      </c>
      <c r="J16" s="228" t="str">
        <f>VLOOKUP(A16,'26.6'!A:K,11,0)</f>
        <v>인지.정서활동, 스누젤렌,  요리쿡, 신체활동, 지역사회탐방, 예절교육, 걱정하지마 성교육</v>
      </c>
    </row>
    <row r="17" spans="1:10" ht="31.5" customHeight="1" x14ac:dyDescent="0.3">
      <c r="A17" t="s">
        <v>723</v>
      </c>
      <c r="B17" s="186">
        <f t="shared" si="0"/>
        <v>14</v>
      </c>
      <c r="C17" s="186" t="s">
        <v>169</v>
      </c>
      <c r="D17" s="190">
        <v>4</v>
      </c>
      <c r="E17" s="186" t="s">
        <v>176</v>
      </c>
      <c r="F17" s="189" t="str">
        <f>VLOOKUP(A17,'26.6'!A:K,7,0)</f>
        <v>나운로 4, 307,308,309호(문화동, 현대코아 3층)</v>
      </c>
      <c r="G17" s="186" t="str">
        <f>VLOOKUP(A17,'26.6'!A:K,8,0)</f>
        <v>신풍동</v>
      </c>
      <c r="H17" s="224" t="str">
        <f>VLOOKUP(A17,'26.6'!A:K,9,0)</f>
        <v>465-9799</v>
      </c>
      <c r="I17" s="189" t="str">
        <f>VLOOKUP(A17,'26.6'!A:K,10,0)</f>
        <v>신체활동, 취미활동,인지활동,체험관람등 외부활동, 창의미술활동, 요리활동, 독서활동 등</v>
      </c>
      <c r="J17" s="228" t="str">
        <f>VLOOKUP(A17,'26.6'!A:K,11,0)</f>
        <v>만6세~18세미만 발달장애아동, 취미및 여가지원, 자립지원, 체험관람등 문화지원 방과후, 방과 후</v>
      </c>
    </row>
    <row r="18" spans="1:10" ht="31.5" customHeight="1" x14ac:dyDescent="0.3">
      <c r="A18" t="s">
        <v>724</v>
      </c>
      <c r="B18" s="36">
        <f t="shared" si="0"/>
        <v>15</v>
      </c>
      <c r="C18" s="112" t="s">
        <v>145</v>
      </c>
      <c r="D18" s="17">
        <v>1</v>
      </c>
      <c r="E18" s="36" t="s">
        <v>102</v>
      </c>
      <c r="F18" s="2" t="str">
        <f>VLOOKUP(A18,'26.6'!A:K,7,0)</f>
        <v>나운안 1길 19, 202호(나운동, G빌딩)</v>
      </c>
      <c r="G18" s="101" t="str">
        <f>VLOOKUP(A18,'26.6'!A:K,8,0)</f>
        <v>나운2동</v>
      </c>
      <c r="H18" s="38" t="str">
        <f>VLOOKUP(A18,'26.6'!A:K,9,0)</f>
        <v>464-9592</v>
      </c>
      <c r="I18" s="2" t="str">
        <f>VLOOKUP(A18,'26.6'!A:K,10,0)</f>
        <v>언어발달, 발달지연, 아동심리, 부모코칭, 정신건강</v>
      </c>
      <c r="J18" s="227" t="str">
        <f>VLOOKUP(A18,'26.6'!A:K,11,0)</f>
        <v xml:space="preserve">ADHD, 음악놀이 , 불안장애, 문제행동, 심리안정, </v>
      </c>
    </row>
    <row r="19" spans="1:10" ht="31.5" customHeight="1" x14ac:dyDescent="0.3">
      <c r="A19" t="s">
        <v>725</v>
      </c>
      <c r="B19" s="36">
        <f t="shared" si="0"/>
        <v>16</v>
      </c>
      <c r="C19" s="112" t="s">
        <v>145</v>
      </c>
      <c r="D19" s="17">
        <v>2</v>
      </c>
      <c r="E19" s="36" t="s">
        <v>87</v>
      </c>
      <c r="F19" s="2" t="str">
        <f>VLOOKUP(A19,'26.6'!A:K,7,0)</f>
        <v>나운로 4, 306호(문화동, 현대코아 3층)</v>
      </c>
      <c r="G19" s="101" t="str">
        <f>VLOOKUP(A19,'26.6'!A:K,8,0)</f>
        <v>신풍동</v>
      </c>
      <c r="H19" s="38" t="str">
        <f>VLOOKUP(A19,'26.6'!A:K,9,0)</f>
        <v>465-9799</v>
      </c>
      <c r="I19" s="2" t="str">
        <f>VLOOKUP(A19,'26.6'!A:K,10,0)</f>
        <v>언어치료, 독서지도</v>
      </c>
      <c r="J19" s="227" t="str">
        <f>VLOOKUP(A19,'26.6'!A:K,11,0)</f>
        <v xml:space="preserve">12세미만 비장애아동(한쪽부모, 또는 조부모 등록장애인) </v>
      </c>
    </row>
    <row r="20" spans="1:10" ht="31.5" customHeight="1" x14ac:dyDescent="0.3">
      <c r="A20" t="s">
        <v>726</v>
      </c>
      <c r="B20" s="36">
        <f t="shared" si="0"/>
        <v>17</v>
      </c>
      <c r="C20" s="112" t="s">
        <v>145</v>
      </c>
      <c r="D20" s="17">
        <v>3</v>
      </c>
      <c r="E20" s="36" t="s">
        <v>160</v>
      </c>
      <c r="F20" s="2" t="str">
        <f>VLOOKUP(A20,'26.6'!A:K,7,0)</f>
        <v>번영로 72, 301호(경장동, 3층)</v>
      </c>
      <c r="G20" s="101" t="str">
        <f>VLOOKUP(A20,'26.6'!A:K,8,0)</f>
        <v>조촌동</v>
      </c>
      <c r="H20" s="38" t="str">
        <f>VLOOKUP(A20,'26.6'!A:K,9,0)</f>
        <v>446-5413</v>
      </c>
      <c r="I20" s="2" t="str">
        <f>VLOOKUP(A20,'26.6'!A:K,10,0)</f>
        <v>언어발달서비스</v>
      </c>
      <c r="J20" s="227" t="str">
        <f>VLOOKUP(A20,'26.6'!A:K,11,0)</f>
        <v xml:space="preserve">언어발달, 장애아동 </v>
      </c>
    </row>
    <row r="21" spans="1:10" ht="31.5" customHeight="1" x14ac:dyDescent="0.3">
      <c r="A21" t="s">
        <v>727</v>
      </c>
      <c r="B21" s="186">
        <f t="shared" si="0"/>
        <v>18</v>
      </c>
      <c r="C21" s="187" t="s">
        <v>37</v>
      </c>
      <c r="D21" s="188">
        <v>1</v>
      </c>
      <c r="E21" s="186" t="s">
        <v>170</v>
      </c>
      <c r="F21" s="189" t="str">
        <f>VLOOKUP(A21,'26.6'!A:K,7,0)</f>
        <v>공단대로 441, 2층(나운동, 상우빌딩)</v>
      </c>
      <c r="G21" s="186" t="str">
        <f>VLOOKUP(A21,'26.6'!A:K,8,0)</f>
        <v>나운3동</v>
      </c>
      <c r="H21" s="224" t="str">
        <f>VLOOKUP(A21,'26.6'!A:K,9,0)</f>
        <v>464-7120</v>
      </c>
      <c r="I21" s="189" t="str">
        <f>VLOOKUP(A21,'26.6'!A:K,10,0)</f>
        <v>언어치료. 인지치료</v>
      </c>
      <c r="J21" s="228" t="str">
        <f>VLOOKUP(A21,'26.6'!A:K,11,0)</f>
        <v xml:space="preserve">언어발달. 유창성. ADHD. 무발화언어. 자폐성장애. 지적장애 </v>
      </c>
    </row>
    <row r="22" spans="1:10" ht="31.5" customHeight="1" x14ac:dyDescent="0.3">
      <c r="A22" t="s">
        <v>728</v>
      </c>
      <c r="B22" s="186">
        <f t="shared" si="0"/>
        <v>19</v>
      </c>
      <c r="C22" s="187" t="s">
        <v>37</v>
      </c>
      <c r="D22" s="188">
        <v>2</v>
      </c>
      <c r="E22" s="186" t="s">
        <v>38</v>
      </c>
      <c r="F22" s="189" t="str">
        <f>VLOOKUP(A22,'26.6'!A:K,7,0)</f>
        <v>수송로 163, 3층(수송동, 예봉프라자)</v>
      </c>
      <c r="G22" s="186" t="str">
        <f>VLOOKUP(A22,'26.6'!A:K,8,0)</f>
        <v>수송동</v>
      </c>
      <c r="H22" s="224" t="str">
        <f>VLOOKUP(A22,'26.6'!A:K,9,0)</f>
        <v>465-5997</v>
      </c>
      <c r="I22" s="189" t="str">
        <f>VLOOKUP(A22,'26.6'!A:K,10,0)</f>
        <v>언어재활, 놀이재활,감각재활</v>
      </c>
      <c r="J22" s="228" t="str">
        <f>VLOOKUP(A22,'26.6'!A:K,11,0)</f>
        <v>언어지연, 발달지연, 자폐성장애, 사회성 프로그램</v>
      </c>
    </row>
    <row r="23" spans="1:10" ht="31.5" customHeight="1" x14ac:dyDescent="0.3">
      <c r="A23" t="s">
        <v>729</v>
      </c>
      <c r="B23" s="186">
        <f t="shared" si="0"/>
        <v>20</v>
      </c>
      <c r="C23" s="187" t="s">
        <v>37</v>
      </c>
      <c r="D23" s="188">
        <v>3</v>
      </c>
      <c r="E23" s="186" t="s">
        <v>43</v>
      </c>
      <c r="F23" s="189" t="str">
        <f>VLOOKUP(A23,'26.6'!A:K,7,0)</f>
        <v>월명로 215, 403호(수송동, 씨티월드)</v>
      </c>
      <c r="G23" s="186" t="str">
        <f>VLOOKUP(A23,'26.6'!A:K,8,0)</f>
        <v>수송동</v>
      </c>
      <c r="H23" s="224" t="str">
        <f>VLOOKUP(A23,'26.6'!A:K,9,0)</f>
        <v>466-6454</v>
      </c>
      <c r="I23" s="189" t="str">
        <f>VLOOKUP(A23,'26.6'!A:K,10,0)</f>
        <v>언어재활, 미술재활, 음악재활, 통합예술치료, 부모코칭</v>
      </c>
      <c r="J23" s="228" t="str">
        <f>VLOOKUP(A23,'26.6'!A:K,11,0)</f>
        <v>언어발달지원, 인지발달지원, 미술심리재활, 음악재활, 놀이심리재활, 의사소통향상, 사회성향상</v>
      </c>
    </row>
    <row r="24" spans="1:10" ht="31.5" customHeight="1" x14ac:dyDescent="0.3">
      <c r="A24" t="s">
        <v>730</v>
      </c>
      <c r="B24" s="186">
        <f t="shared" si="0"/>
        <v>21</v>
      </c>
      <c r="C24" s="187" t="s">
        <v>37</v>
      </c>
      <c r="D24" s="188">
        <v>4</v>
      </c>
      <c r="E24" s="186" t="s">
        <v>48</v>
      </c>
      <c r="F24" s="189" t="str">
        <f>VLOOKUP(A24,'26.6'!A:K,7,0)</f>
        <v>수송남로 20, 5층(수송동, 뉴그린빌딩)</v>
      </c>
      <c r="G24" s="186" t="str">
        <f>VLOOKUP(A24,'26.6'!A:K,8,0)</f>
        <v>수송동</v>
      </c>
      <c r="H24" s="224" t="str">
        <f>VLOOKUP(A24,'26.6'!A:K,9,0)</f>
        <v>468-8396</v>
      </c>
      <c r="I24" s="189" t="str">
        <f>VLOOKUP(A24,'26.6'!A:K,10,0)</f>
        <v>미술재활,행동재활,언어재활,음악재활</v>
      </c>
      <c r="J24" s="228" t="str">
        <f>VLOOKUP(A24,'26.6'!A:K,11,0)</f>
        <v>통합감각재활,미술감각재활,음악감각재활,행동감각재활,조음음운재활</v>
      </c>
    </row>
    <row r="25" spans="1:10" ht="31.5" customHeight="1" x14ac:dyDescent="0.3">
      <c r="A25" t="s">
        <v>731</v>
      </c>
      <c r="B25" s="186">
        <f t="shared" si="0"/>
        <v>22</v>
      </c>
      <c r="C25" s="187" t="s">
        <v>37</v>
      </c>
      <c r="D25" s="188">
        <v>5</v>
      </c>
      <c r="E25" s="186" t="s">
        <v>53</v>
      </c>
      <c r="F25" s="189" t="str">
        <f>VLOOKUP(A25,'26.6'!A:K,7,0)</f>
        <v>신평안길 54-3, 101호(지곡동, 써니빌)</v>
      </c>
      <c r="G25" s="186" t="str">
        <f>VLOOKUP(A25,'26.6'!A:K,8,0)</f>
        <v>수송동</v>
      </c>
      <c r="H25" s="224" t="str">
        <f>VLOOKUP(A25,'26.6'!A:K,9,0)</f>
        <v>464-9910</v>
      </c>
      <c r="I25" s="189" t="str">
        <f>VLOOKUP(A25,'26.6'!A:K,10,0)</f>
        <v>심리운동, 미술치료, 언어치료</v>
      </c>
      <c r="J25" s="228" t="str">
        <f>VLOOKUP(A25,'26.6'!A:K,11,0)</f>
        <v>심리운동, 미술치료, 언어치료, 발달재활서비스, 재활상담, 뇌병변,지적,자폐성,청각,언어</v>
      </c>
    </row>
    <row r="26" spans="1:10" ht="31.5" customHeight="1" x14ac:dyDescent="0.3">
      <c r="A26" t="s">
        <v>732</v>
      </c>
      <c r="B26" s="186">
        <f t="shared" si="0"/>
        <v>23</v>
      </c>
      <c r="C26" s="187" t="s">
        <v>37</v>
      </c>
      <c r="D26" s="188">
        <v>6</v>
      </c>
      <c r="E26" s="186" t="s">
        <v>58</v>
      </c>
      <c r="F26" s="189" t="str">
        <f>VLOOKUP(A26,'26.6'!A:K,7,0)</f>
        <v>수송동로 105, 702동 101호(수송동, 제일오투2차)</v>
      </c>
      <c r="G26" s="186" t="str">
        <f>VLOOKUP(A26,'26.6'!A:K,8,0)</f>
        <v>수송동</v>
      </c>
      <c r="H26" s="224" t="str">
        <f>VLOOKUP(A26,'26.6'!A:K,9,0)</f>
        <v>452-3642</v>
      </c>
      <c r="I26" s="189" t="str">
        <f>VLOOKUP(A26,'26.6'!A:K,10,0)</f>
        <v>언어재활, 인지재활, 행동재활, 조기중재</v>
      </c>
      <c r="J26" s="228" t="str">
        <f>VLOOKUP(A26,'26.6'!A:K,11,0)</f>
        <v>표현언어, 수용언어, 조기중재, 조음치료, 유창성치료, 인지능력향상, 행동수정</v>
      </c>
    </row>
    <row r="27" spans="1:10" ht="31.5" customHeight="1" x14ac:dyDescent="0.3">
      <c r="A27" t="s">
        <v>733</v>
      </c>
      <c r="B27" s="186">
        <f t="shared" si="0"/>
        <v>24</v>
      </c>
      <c r="C27" s="191" t="s">
        <v>37</v>
      </c>
      <c r="D27" s="188">
        <v>7</v>
      </c>
      <c r="E27" s="186" t="s">
        <v>62</v>
      </c>
      <c r="F27" s="189" t="str">
        <f>VLOOKUP(A27,'26.6'!A:K,7,0)</f>
        <v>대학로 245, 2층 202호(나운동, 라파빌딩)</v>
      </c>
      <c r="G27" s="186" t="str">
        <f>VLOOKUP(A27,'26.6'!A:K,8,0)</f>
        <v>나운1동</v>
      </c>
      <c r="H27" s="224" t="str">
        <f>VLOOKUP(A27,'26.6'!A:K,9,0)</f>
        <v>465-9999</v>
      </c>
      <c r="I27" s="189" t="str">
        <f>VLOOKUP(A27,'26.6'!A:K,10,0)</f>
        <v>인지학습치료, 미술심리치료</v>
      </c>
      <c r="J27" s="228" t="str">
        <f>VLOOKUP(A27,'26.6'!A:K,11,0)</f>
        <v>성장기 장애 아동에게 정신적·감각적 기능 향상과 행동발달을 위한 발달재활서비스를 지원,인지학습치료</v>
      </c>
    </row>
    <row r="28" spans="1:10" ht="31.5" customHeight="1" x14ac:dyDescent="0.3">
      <c r="A28" t="s">
        <v>734</v>
      </c>
      <c r="B28" s="186">
        <f t="shared" si="0"/>
        <v>25</v>
      </c>
      <c r="C28" s="191" t="s">
        <v>37</v>
      </c>
      <c r="D28" s="192">
        <v>8</v>
      </c>
      <c r="E28" s="186" t="s">
        <v>66</v>
      </c>
      <c r="F28" s="189" t="str">
        <f>VLOOKUP(A28,'26.6'!A:K,7,0)</f>
        <v>청소년회관로 47-7(송풍동)</v>
      </c>
      <c r="G28" s="186" t="str">
        <f>VLOOKUP(A28,'26.6'!A:K,8,0)</f>
        <v>신풍동</v>
      </c>
      <c r="H28" s="224" t="str">
        <f>VLOOKUP(A28,'26.6'!A:K,9,0)</f>
        <v>471-6040</v>
      </c>
      <c r="I28" s="189" t="str">
        <f>VLOOKUP(A28,'26.6'!A:K,10,0)</f>
        <v>언어발달, 음악재활, 미술재활</v>
      </c>
      <c r="J28" s="228" t="str">
        <f>VLOOKUP(A28,'26.6'!A:K,11,0)</f>
        <v>발달재활서비스, 발달지연 치료, 전문 치료사, 맞춤형 치료, 의사소통 향상, 1:1 개별치료</v>
      </c>
    </row>
    <row r="29" spans="1:10" ht="31.5" customHeight="1" x14ac:dyDescent="0.3">
      <c r="A29" t="s">
        <v>735</v>
      </c>
      <c r="B29" s="186">
        <f t="shared" si="0"/>
        <v>26</v>
      </c>
      <c r="C29" s="187" t="s">
        <v>37</v>
      </c>
      <c r="D29" s="188">
        <v>9</v>
      </c>
      <c r="E29" s="186" t="s">
        <v>72</v>
      </c>
      <c r="F29" s="189" t="str">
        <f>VLOOKUP(A29,'26.6'!A:K,7,0)</f>
        <v>수송로257, 3층(미장동, 금강빌딩)</v>
      </c>
      <c r="G29" s="186" t="str">
        <f>VLOOKUP(A29,'26.6'!A:K,8,0)</f>
        <v>수송동</v>
      </c>
      <c r="H29" s="224" t="str">
        <f>VLOOKUP(A29,'26.6'!A:K,9,0)</f>
        <v>910-7555</v>
      </c>
      <c r="I29" s="189" t="str">
        <f>VLOOKUP(A29,'26.6'!A:K,10,0)</f>
        <v>언어재활, 미술재활, 음악재활</v>
      </c>
      <c r="J29" s="228" t="str">
        <f>VLOOKUP(A29,'26.6'!A:K,11,0)</f>
        <v>언어치료. 미술치료, 음악치료, 아동상담, 부모교육, 사회성훈련, ADHD</v>
      </c>
    </row>
    <row r="30" spans="1:10" ht="31.5" customHeight="1" x14ac:dyDescent="0.3">
      <c r="A30" t="s">
        <v>736</v>
      </c>
      <c r="B30" s="186">
        <f t="shared" si="0"/>
        <v>27</v>
      </c>
      <c r="C30" s="187" t="s">
        <v>37</v>
      </c>
      <c r="D30" s="188">
        <v>10</v>
      </c>
      <c r="E30" s="186" t="s">
        <v>328</v>
      </c>
      <c r="F30" s="189" t="str">
        <f>VLOOKUP(A30,'26.6'!A:K,7,0)</f>
        <v>축동1길 7, 4층(수송동, 성우빌딩)</v>
      </c>
      <c r="G30" s="186" t="str">
        <f>VLOOKUP(A30,'26.6'!A:K,8,0)</f>
        <v>수송동</v>
      </c>
      <c r="H30" s="224" t="str">
        <f>VLOOKUP(A30,'26.6'!A:K,9,0)</f>
        <v>466-8322</v>
      </c>
      <c r="I30" s="189" t="str">
        <f>VLOOKUP(A30,'26.6'!A:K,10,0)</f>
        <v>언어치료,미술치료,놀이치료,감각통합치료,행동치료</v>
      </c>
      <c r="J30" s="228" t="str">
        <f>VLOOKUP(A30,'26.6'!A:K,11,0)</f>
        <v>장애아동바우처,발달재활서비스,언어치료,미술치료,놀이치료,감각통합치료,인지치료</v>
      </c>
    </row>
    <row r="31" spans="1:10" ht="31.5" customHeight="1" x14ac:dyDescent="0.3">
      <c r="A31" t="s">
        <v>737</v>
      </c>
      <c r="B31" s="186">
        <f t="shared" si="0"/>
        <v>28</v>
      </c>
      <c r="C31" s="187" t="s">
        <v>37</v>
      </c>
      <c r="D31" s="188">
        <v>11</v>
      </c>
      <c r="E31" s="186" t="s">
        <v>82</v>
      </c>
      <c r="F31" s="189" t="str">
        <f>VLOOKUP(A31,'26.6'!A:K,7,0)</f>
        <v>공단대로 292,3층(수송동, 백토빌딩)</v>
      </c>
      <c r="G31" s="186" t="str">
        <f>VLOOKUP(A31,'26.6'!A:K,8,0)</f>
        <v>수송동</v>
      </c>
      <c r="H31" s="224" t="str">
        <f>VLOOKUP(A31,'26.6'!A:K,9,0)</f>
        <v>465-7808</v>
      </c>
      <c r="I31" s="189" t="str">
        <f>VLOOKUP(A31,'26.6'!A:K,10,0)</f>
        <v>언어치료, 미술치료, 언어·심리평가</v>
      </c>
      <c r="J31" s="228" t="str">
        <f>VLOOKUP(A31,'26.6'!A:K,11,0)</f>
        <v>치료지원서비스, 방과후서비스, 사회성그룹, 읽기, 화용, RT</v>
      </c>
    </row>
    <row r="32" spans="1:10" ht="31.5" customHeight="1" x14ac:dyDescent="0.3">
      <c r="A32" t="s">
        <v>738</v>
      </c>
      <c r="B32" s="186">
        <f t="shared" si="0"/>
        <v>29</v>
      </c>
      <c r="C32" s="193" t="s">
        <v>37</v>
      </c>
      <c r="D32" s="188">
        <v>12</v>
      </c>
      <c r="E32" s="186" t="s">
        <v>87</v>
      </c>
      <c r="F32" s="189" t="str">
        <f>VLOOKUP(A32,'26.6'!A:K,7,0)</f>
        <v>나운로 4, 306호(문화동, 현대코아 3층)</v>
      </c>
      <c r="G32" s="186" t="str">
        <f>VLOOKUP(A32,'26.6'!A:K,8,0)</f>
        <v>신풍동</v>
      </c>
      <c r="H32" s="224" t="str">
        <f>VLOOKUP(A32,'26.6'!A:K,9,0)</f>
        <v>465-9799</v>
      </c>
      <c r="I32" s="189" t="str">
        <f>VLOOKUP(A32,'26.6'!A:K,10,0)</f>
        <v>언어치료</v>
      </c>
      <c r="J32" s="228" t="str">
        <f>VLOOKUP(A32,'26.6'!A:K,11,0)</f>
        <v>만18세미만 등록장애아동, 장애미등록 영유아 지원(만9세미만)</v>
      </c>
    </row>
    <row r="33" spans="1:10" ht="31.5" customHeight="1" x14ac:dyDescent="0.3">
      <c r="A33" t="s">
        <v>739</v>
      </c>
      <c r="B33" s="186">
        <f t="shared" si="0"/>
        <v>30</v>
      </c>
      <c r="C33" s="187" t="s">
        <v>37</v>
      </c>
      <c r="D33" s="188">
        <v>13</v>
      </c>
      <c r="E33" s="186" t="s">
        <v>92</v>
      </c>
      <c r="F33" s="189" t="str">
        <f>VLOOKUP(A33,'26.6'!A:K,7,0)</f>
        <v>신지길 29(지곡동)</v>
      </c>
      <c r="G33" s="186" t="str">
        <f>VLOOKUP(A33,'26.6'!A:K,8,0)</f>
        <v>수송동</v>
      </c>
      <c r="H33" s="224" t="str">
        <f>VLOOKUP(A33,'26.6'!A:K,9,0)</f>
        <v>910-1304</v>
      </c>
      <c r="I33" s="189" t="str">
        <f>VLOOKUP(A33,'26.6'!A:K,10,0)</f>
        <v>운동재활, 자세교정, 보행훈련,</v>
      </c>
      <c r="J33" s="228" t="str">
        <f>VLOOKUP(A33,'26.6'!A:K,11,0)</f>
        <v>신체운동재활, 뇌병변, 움직임 지연, 운동협응력증진</v>
      </c>
    </row>
    <row r="34" spans="1:10" ht="31.5" customHeight="1" x14ac:dyDescent="0.3">
      <c r="A34" t="s">
        <v>740</v>
      </c>
      <c r="B34" s="186">
        <f t="shared" si="0"/>
        <v>31</v>
      </c>
      <c r="C34" s="187" t="s">
        <v>37</v>
      </c>
      <c r="D34" s="188">
        <v>14</v>
      </c>
      <c r="E34" s="186" t="s">
        <v>197</v>
      </c>
      <c r="F34" s="189" t="str">
        <f>VLOOKUP(A34,'26.6'!A:K,7,0)</f>
        <v>나운로 4, 303호(문화동, 현대코아 )</v>
      </c>
      <c r="G34" s="186" t="str">
        <f>VLOOKUP(A34,'26.6'!A:K,8,0)</f>
        <v>신풍동</v>
      </c>
      <c r="H34" s="224" t="str">
        <f>VLOOKUP(A34,'26.6'!A:K,9,0)</f>
        <v>442-0575</v>
      </c>
      <c r="I34" s="189" t="str">
        <f>VLOOKUP(A34,'26.6'!A:K,10,0)</f>
        <v>사회성발달,여가및취미,다중지능을 이용한 직업체험,
성품프로그램,치유농업</v>
      </c>
      <c r="J34" s="228" t="str">
        <f>VLOOKUP(A34,'26.6'!A:K,11,0)</f>
        <v>청소년발달장애인방과후,자립생활,일상생활기술,의사소통,자기결정,지역사회참여,진로탐색</v>
      </c>
    </row>
    <row r="35" spans="1:10" ht="31.5" customHeight="1" x14ac:dyDescent="0.3">
      <c r="A35" t="s">
        <v>741</v>
      </c>
      <c r="B35" s="186">
        <f t="shared" si="0"/>
        <v>32</v>
      </c>
      <c r="C35" s="187" t="s">
        <v>37</v>
      </c>
      <c r="D35" s="188">
        <v>15</v>
      </c>
      <c r="E35" s="186" t="s">
        <v>102</v>
      </c>
      <c r="F35" s="189" t="str">
        <f>VLOOKUP(A35,'26.6'!A:K,7,0)</f>
        <v>나운안 1길 19, 202호(나운동, G빌딩)</v>
      </c>
      <c r="G35" s="186" t="str">
        <f>VLOOKUP(A35,'26.6'!A:K,8,0)</f>
        <v>나운2동</v>
      </c>
      <c r="H35" s="224" t="str">
        <f>VLOOKUP(A35,'26.6'!A:K,9,0)</f>
        <v>464-9592</v>
      </c>
      <c r="I35" s="189" t="str">
        <f>VLOOKUP(A35,'26.6'!A:K,10,0)</f>
        <v>언어발달, 발달지연, 아동심리, 부모코칭, 정신건강</v>
      </c>
      <c r="J35" s="228" t="str">
        <f>VLOOKUP(A35,'26.6'!A:K,11,0)</f>
        <v>ADHD, 음악놀이 , 불안장애, 문제행동, 심리안정</v>
      </c>
    </row>
    <row r="36" spans="1:10" ht="31.5" customHeight="1" x14ac:dyDescent="0.3">
      <c r="A36" t="s">
        <v>742</v>
      </c>
      <c r="B36" s="186">
        <f t="shared" si="0"/>
        <v>33</v>
      </c>
      <c r="C36" s="187" t="s">
        <v>37</v>
      </c>
      <c r="D36" s="188">
        <v>16</v>
      </c>
      <c r="E36" s="186" t="s">
        <v>107</v>
      </c>
      <c r="F36" s="189" t="str">
        <f>VLOOKUP(A36,'26.6'!A:K,7,0)</f>
        <v>하신 1길 19-3(나운동)</v>
      </c>
      <c r="G36" s="186" t="str">
        <f>VLOOKUP(A36,'26.6'!A:K,8,0)</f>
        <v>나운1동</v>
      </c>
      <c r="H36" s="224" t="str">
        <f>VLOOKUP(A36,'26.6'!A:K,9,0)</f>
        <v>910-9003</v>
      </c>
      <c r="I36" s="189" t="str">
        <f>VLOOKUP(A36,'26.6'!A:K,10,0)</f>
        <v>발달재활서비스</v>
      </c>
      <c r="J36" s="228" t="str">
        <f>VLOOKUP(A36,'26.6'!A:K,11,0)</f>
        <v xml:space="preserve">발달재활서비스, 아동, 장애아동, 발달지연 </v>
      </c>
    </row>
    <row r="37" spans="1:10" ht="31.5" customHeight="1" x14ac:dyDescent="0.3">
      <c r="A37" t="s">
        <v>743</v>
      </c>
      <c r="B37" s="186">
        <f t="shared" si="0"/>
        <v>34</v>
      </c>
      <c r="C37" s="187" t="s">
        <v>37</v>
      </c>
      <c r="D37" s="188">
        <v>17</v>
      </c>
      <c r="E37" s="186" t="s">
        <v>112</v>
      </c>
      <c r="F37" s="189" t="str">
        <f>VLOOKUP(A37,'26.6'!A:K,7,0)</f>
        <v>공단대로 396, 3층(나운동, 고려빌딩)</v>
      </c>
      <c r="G37" s="186" t="str">
        <f>VLOOKUP(A37,'26.6'!A:K,8,0)</f>
        <v>나운2동</v>
      </c>
      <c r="H37" s="224" t="str">
        <f>VLOOKUP(A37,'26.6'!A:K,9,0)</f>
        <v>242-4192</v>
      </c>
      <c r="I37" s="189" t="str">
        <f>VLOOKUP(A37,'26.6'!A:K,10,0)</f>
        <v>영유아/아동심리, 놀이치료, 부모코칭, 언어발달, 발달평가 및 해석상담</v>
      </c>
      <c r="J37" s="228" t="str">
        <f>VLOOKUP(A37,'26.6'!A:K,11,0)</f>
        <v>자페스펙트럼, 모래놀이치료, ADHD, 감각통합, PCIT놀이치료, 미술치료, 성인/가족상담</v>
      </c>
    </row>
    <row r="38" spans="1:10" ht="31.5" customHeight="1" x14ac:dyDescent="0.3">
      <c r="A38" t="s">
        <v>744</v>
      </c>
      <c r="B38" s="186">
        <f t="shared" si="0"/>
        <v>35</v>
      </c>
      <c r="C38" s="187" t="s">
        <v>37</v>
      </c>
      <c r="D38" s="188">
        <v>18</v>
      </c>
      <c r="E38" s="186" t="s">
        <v>117</v>
      </c>
      <c r="F38" s="189" t="str">
        <f>VLOOKUP(A38,'26.6'!A:K,7,0)</f>
        <v>나운안 1길 19, 201호(나운동, G빌딩)</v>
      </c>
      <c r="G38" s="186" t="str">
        <f>VLOOKUP(A38,'26.6'!A:K,8,0)</f>
        <v>나운2동</v>
      </c>
      <c r="H38" s="224" t="str">
        <f>VLOOKUP(A38,'26.6'!A:K,9,0)</f>
        <v>468-0942</v>
      </c>
      <c r="I38" s="189" t="str">
        <f>VLOOKUP(A38,'26.6'!A:K,10,0)</f>
        <v>영유아 운동발달, 소아청소년 운동발달, 아동감각발달, 아동운동발달, 소아청소년 자세조절운동</v>
      </c>
      <c r="J38" s="228" t="str">
        <f>VLOOKUP(A38,'26.6'!A:K,11,0)</f>
        <v xml:space="preserve">영유아 운동발달재활, 소아청소년 운동발달재활, 운동감각발달, 자세조절운동, 반사통합운동, 뇌신경 통합발달운동 </v>
      </c>
    </row>
    <row r="39" spans="1:10" ht="31.5" customHeight="1" x14ac:dyDescent="0.3">
      <c r="A39" t="s">
        <v>745</v>
      </c>
      <c r="B39" s="186">
        <f t="shared" si="0"/>
        <v>36</v>
      </c>
      <c r="C39" s="187" t="s">
        <v>37</v>
      </c>
      <c r="D39" s="188">
        <v>19</v>
      </c>
      <c r="E39" s="186" t="s">
        <v>122</v>
      </c>
      <c r="F39" s="189" t="str">
        <f>VLOOKUP(A39,'26.6'!A:K,7,0)</f>
        <v>나운로 13, 2층(나운동)</v>
      </c>
      <c r="G39" s="186" t="str">
        <f>VLOOKUP(A39,'26.6'!A:K,8,0)</f>
        <v>나운2동</v>
      </c>
      <c r="H39" s="224" t="str">
        <f>VLOOKUP(A39,'26.6'!A:K,9,0)</f>
        <v>465-1774</v>
      </c>
      <c r="I39" s="189" t="str">
        <f>VLOOKUP(A39,'26.6'!A:K,10,0)</f>
        <v>심리운동, 감각통합서비스</v>
      </c>
      <c r="J39" s="228" t="str">
        <f>VLOOKUP(A39,'26.6'!A:K,11,0)</f>
        <v>심리운동, 감각통합, 발달장애아동</v>
      </c>
    </row>
    <row r="40" spans="1:10" ht="31.5" customHeight="1" x14ac:dyDescent="0.3">
      <c r="A40" t="s">
        <v>746</v>
      </c>
      <c r="B40" s="186">
        <f t="shared" si="0"/>
        <v>37</v>
      </c>
      <c r="C40" s="187" t="s">
        <v>37</v>
      </c>
      <c r="D40" s="188">
        <v>20</v>
      </c>
      <c r="E40" s="186" t="s">
        <v>127</v>
      </c>
      <c r="F40" s="189" t="str">
        <f>VLOOKUP(A40,'26.6'!A:K,7,0)</f>
        <v>계산로 91, 3층(지곡동)</v>
      </c>
      <c r="G40" s="186" t="str">
        <f>VLOOKUP(A40,'26.6'!A:K,8,0)</f>
        <v>수송동</v>
      </c>
      <c r="H40" s="224" t="str">
        <f>VLOOKUP(A40,'26.6'!A:K,9,0)</f>
        <v>910-3330</v>
      </c>
      <c r="I40" s="189" t="str">
        <f>VLOOKUP(A40,'26.6'!A:K,10,0)</f>
        <v>발달 평가 및 상담, 감각통합, 인지·사회성 발달 프로그램, 자폐스펙트럼·ADHD 전문 중재
보호자 교육 및 가족지원</v>
      </c>
      <c r="J40" s="228" t="str">
        <f>VLOOKUP(A40,'26.6'!A:K,11,0)</f>
        <v>발달재활, 감각통합, 발달지연, 사회성 발달, 부모교육, 인지치료, 미술치료</v>
      </c>
    </row>
    <row r="41" spans="1:10" ht="31.5" customHeight="1" x14ac:dyDescent="0.3">
      <c r="A41" t="s">
        <v>747</v>
      </c>
      <c r="B41" s="186">
        <f t="shared" si="0"/>
        <v>38</v>
      </c>
      <c r="C41" s="187" t="s">
        <v>37</v>
      </c>
      <c r="D41" s="188">
        <v>21</v>
      </c>
      <c r="E41" s="186" t="s">
        <v>132</v>
      </c>
      <c r="F41" s="189" t="str">
        <f>VLOOKUP(A41,'26.6'!A:K,7,0)</f>
        <v>궁포안 2길 24, 5층 501호(조촌동)</v>
      </c>
      <c r="G41" s="186" t="str">
        <f>VLOOKUP(A41,'26.6'!A:K,8,0)</f>
        <v>조촌동</v>
      </c>
      <c r="H41" s="224" t="str">
        <f>VLOOKUP(A41,'26.6'!A:K,9,0)</f>
        <v>063-442-1013</v>
      </c>
      <c r="I41" s="189" t="str">
        <f>VLOOKUP(A41,'26.6'!A:K,10,0)</f>
        <v>놀이심리재활, 미술심리재활, 언어재활, 부모상담</v>
      </c>
      <c r="J41" s="228" t="str">
        <f>VLOOKUP(A41,'26.6'!A:K,11,0)</f>
        <v>장애아동발달, 언어발달, 정서발달, 사회성 발달, 적응행동</v>
      </c>
    </row>
    <row r="42" spans="1:10" ht="31.5" customHeight="1" x14ac:dyDescent="0.3">
      <c r="A42" t="s">
        <v>748</v>
      </c>
      <c r="B42" s="186">
        <f t="shared" si="0"/>
        <v>39</v>
      </c>
      <c r="C42" s="193" t="s">
        <v>37</v>
      </c>
      <c r="D42" s="188">
        <v>22</v>
      </c>
      <c r="E42" s="186" t="s">
        <v>137</v>
      </c>
      <c r="F42" s="189" t="str">
        <f>VLOOKUP(A42,'26.6'!A:K,7,0)</f>
        <v>신평안길 37, 1층(지곡동)</v>
      </c>
      <c r="G42" s="186" t="str">
        <f>VLOOKUP(A42,'26.6'!A:K,8,0)</f>
        <v>수송동</v>
      </c>
      <c r="H42" s="224" t="str">
        <f>VLOOKUP(A42,'26.6'!A:K,9,0)</f>
        <v>이0-2825-4554</v>
      </c>
      <c r="I42" s="189" t="str">
        <f>VLOOKUP(A42,'26.6'!A:K,10,0)</f>
        <v>인지치료, 언어치료,놀이심리치료, 감각통합치료,사회성그룹치료</v>
      </c>
      <c r="J42" s="228" t="str">
        <f>VLOOKUP(A42,'26.6'!A:K,11,0)</f>
        <v>아동발달, 특수교육인지, 언어치료, 놀이심리, 심리상담, 감각통합, 사회성그룹</v>
      </c>
    </row>
    <row r="43" spans="1:10" ht="31.5" customHeight="1" x14ac:dyDescent="0.3">
      <c r="A43" t="s">
        <v>749</v>
      </c>
      <c r="B43" s="186">
        <f t="shared" si="0"/>
        <v>40</v>
      </c>
      <c r="C43" s="193" t="s">
        <v>37</v>
      </c>
      <c r="D43" s="188">
        <v>23</v>
      </c>
      <c r="E43" s="186" t="s">
        <v>141</v>
      </c>
      <c r="F43" s="189" t="str">
        <f>VLOOKUP(A43,'26.6'!A:K,7,0)</f>
        <v>진포로 87, 서준빌딩 301호(미장동)</v>
      </c>
      <c r="G43" s="186" t="str">
        <f>VLOOKUP(A43,'26.6'!A:K,8,0)</f>
        <v>수송동</v>
      </c>
      <c r="H43" s="224" t="str">
        <f>VLOOKUP(A43,'26.6'!A:K,9,0)</f>
        <v>이0-2345-1809</v>
      </c>
      <c r="I43" s="189" t="str">
        <f>VLOOKUP(A43,'26.6'!A:K,10,0)</f>
        <v>인지치료, 언어치료, 감각통합, 발달검사, 심리검사</v>
      </c>
      <c r="J43" s="228" t="str">
        <f>VLOOKUP(A43,'26.6'!A:K,11,0)</f>
        <v>발달심리검사, 특수교육, 언어치료, 언어발달, 감각통합, 감통치료</v>
      </c>
    </row>
    <row r="44" spans="1:10" ht="31.5" customHeight="1" x14ac:dyDescent="0.3">
      <c r="A44" t="s">
        <v>750</v>
      </c>
      <c r="B44" s="36">
        <f t="shared" si="0"/>
        <v>41</v>
      </c>
      <c r="C44" s="132" t="s">
        <v>179</v>
      </c>
      <c r="D44" s="6">
        <v>1</v>
      </c>
      <c r="E44" s="36" t="s">
        <v>155</v>
      </c>
      <c r="F44" s="2" t="str">
        <f>VLOOKUP(A44,'26.6'!A:K,7,0)</f>
        <v>공단대로 454, 3층 (나운동)</v>
      </c>
      <c r="G44" s="101" t="str">
        <f>VLOOKUP(A44,'26.6'!A:K,8,0)</f>
        <v>나운1동</v>
      </c>
      <c r="H44" s="38" t="str">
        <f>VLOOKUP(A44,'26.6'!A:K,9,0)</f>
        <v>466-1677</v>
      </c>
      <c r="I44" s="2" t="str">
        <f>VLOOKUP(A44,'26.6'!A:K,10,0)</f>
        <v>일상생활훈련,행동지원,자립활동,취미활동,
레저활동</v>
      </c>
      <c r="J44" s="227" t="str">
        <f>VLOOKUP(A44,'26.6'!A:K,11,0)</f>
        <v>일상생활체험, 지역탐방, 체육활동, 감각활동, 캠핑, 음악활동, 만들기활동</v>
      </c>
    </row>
    <row r="45" spans="1:10" ht="31.5" customHeight="1" x14ac:dyDescent="0.3">
      <c r="A45" t="s">
        <v>751</v>
      </c>
      <c r="B45" s="186">
        <f t="shared" si="0"/>
        <v>42</v>
      </c>
      <c r="C45" s="186" t="s">
        <v>389</v>
      </c>
      <c r="D45" s="190">
        <v>1</v>
      </c>
      <c r="E45" s="186" t="s">
        <v>385</v>
      </c>
      <c r="F45" s="189" t="str">
        <f>VLOOKUP(A45,'26.6'!A:K,7,0)</f>
        <v>칠성로 59(산북동)</v>
      </c>
      <c r="G45" s="186" t="str">
        <f>VLOOKUP(A45,'26.6'!A:K,8,0)</f>
        <v>미성동</v>
      </c>
      <c r="H45" s="224" t="str">
        <f>VLOOKUP(A45,'26.6'!A:K,9,0)</f>
        <v>461-6555</v>
      </c>
      <c r="I45" s="189" t="str">
        <f>VLOOKUP(A45,'26.6'!A:K,10,0)</f>
        <v>영어, 중국어, 외국어 방문수업(1:1)</v>
      </c>
      <c r="J45" s="228" t="str">
        <f>VLOOKUP(A45,'26.6'!A:K,11,0)</f>
        <v>영어,중국어 교육, 원어민과의 수업, 의사소통능력향상,글로벌마인드, 지역사회서비스투자사업</v>
      </c>
    </row>
    <row r="46" spans="1:10" ht="31.5" customHeight="1" x14ac:dyDescent="0.3">
      <c r="A46" t="s">
        <v>752</v>
      </c>
      <c r="B46" s="186">
        <f t="shared" si="0"/>
        <v>43</v>
      </c>
      <c r="C46" s="186" t="s">
        <v>389</v>
      </c>
      <c r="D46" s="190">
        <v>2</v>
      </c>
      <c r="E46" s="186" t="s">
        <v>339</v>
      </c>
      <c r="F46" s="189" t="str">
        <f>VLOOKUP(A46,'26.6'!A:K,7,0)</f>
        <v>대학로 600,전북사회경제혁신타운 413호(신관동)</v>
      </c>
      <c r="G46" s="186" t="str">
        <f>VLOOKUP(A46,'26.6'!A:K,8,0)</f>
        <v>나운3동</v>
      </c>
      <c r="H46" s="224" t="str">
        <f>VLOOKUP(A46,'26.6'!A:K,9,0)</f>
        <v>732-9261</v>
      </c>
      <c r="I46" s="189" t="str">
        <f>VLOOKUP(A46,'26.6'!A:K,10,0)</f>
        <v>영어교육,영어뮤지컬,영어멘사셀렉트게임,
세계문화체험</v>
      </c>
      <c r="J46" s="228" t="str">
        <f>VLOOKUP(A46,'26.6'!A:K,11,0)</f>
        <v>영어뮤지컬을 통한 영어의 흥미유발, 영어학습능력향상, 영어뮤지컬 공연을 통한 성취감경험,세계 각 나라의 문화의 다양성이해, 지역사회서비스투자사업</v>
      </c>
    </row>
    <row r="47" spans="1:10" ht="31.5" customHeight="1" x14ac:dyDescent="0.3">
      <c r="A47" t="s">
        <v>753</v>
      </c>
      <c r="B47" s="186">
        <f t="shared" si="0"/>
        <v>44</v>
      </c>
      <c r="C47" s="186" t="s">
        <v>389</v>
      </c>
      <c r="D47" s="190">
        <v>3</v>
      </c>
      <c r="E47" s="186" t="s">
        <v>391</v>
      </c>
      <c r="F47" s="189" t="str">
        <f>VLOOKUP(A47,'26.6'!A:K,7,0)</f>
        <v>하나운로 18, 206호(나운동, 한울@상가)</v>
      </c>
      <c r="G47" s="186" t="str">
        <f>VLOOKUP(A47,'26.6'!A:K,8,0)</f>
        <v>나운3동</v>
      </c>
      <c r="H47" s="224" t="str">
        <f>VLOOKUP(A47,'26.6'!A:K,9,0)</f>
        <v>이0-8280-2633</v>
      </c>
      <c r="I47" s="189" t="str">
        <f>VLOOKUP(A47,'26.6'!A:K,10,0)</f>
        <v>글로벌마인드형성서비스</v>
      </c>
      <c r="J47" s="228" t="str">
        <f>VLOOKUP(A47,'26.6'!A:K,11,0)</f>
        <v>영어, 중국어 교육, 재가방문서비스,  1:1방문교육, 외국어 지역사회서비스투자사업</v>
      </c>
    </row>
    <row r="48" spans="1:10" ht="31.5" customHeight="1" x14ac:dyDescent="0.3">
      <c r="A48" t="s">
        <v>754</v>
      </c>
      <c r="B48" s="186">
        <f t="shared" si="0"/>
        <v>45</v>
      </c>
      <c r="C48" s="186" t="s">
        <v>389</v>
      </c>
      <c r="D48" s="194">
        <v>4</v>
      </c>
      <c r="E48" s="195" t="s">
        <v>347</v>
      </c>
      <c r="F48" s="189" t="str">
        <f>VLOOKUP(A48,'26.6'!A:K,7,0)</f>
        <v>수송1길19, 서경빌딩 202호(수송동)</v>
      </c>
      <c r="G48" s="186" t="str">
        <f>VLOOKUP(A48,'26.6'!A:K,8,0)</f>
        <v>수송동</v>
      </c>
      <c r="H48" s="224" t="str">
        <f>VLOOKUP(A48,'26.6'!A:K,9,0)</f>
        <v>467-5546</v>
      </c>
      <c r="I48" s="189" t="str">
        <f>VLOOKUP(A48,'26.6'!A:K,10,0)</f>
        <v>파닉스, 주제별 영어 회화, 독해, 다양한 세계문화체험, 글로벌마인드형성</v>
      </c>
      <c r="J48" s="228" t="str">
        <f>VLOOKUP(A48,'26.6'!A:K,11,0)</f>
        <v>파닉스, 영단어,주제별 영어 회화, 독해, 영문법,다양한 세계문화체험, 글로벌마인드형성, 외국어 지역사회서비스투자사업</v>
      </c>
    </row>
    <row r="49" spans="1:10" ht="31.5" customHeight="1" x14ac:dyDescent="0.3">
      <c r="A49" t="s">
        <v>755</v>
      </c>
      <c r="B49" s="186">
        <f t="shared" si="0"/>
        <v>46</v>
      </c>
      <c r="C49" s="195" t="s">
        <v>389</v>
      </c>
      <c r="D49" s="190">
        <v>5</v>
      </c>
      <c r="E49" s="186" t="s">
        <v>351</v>
      </c>
      <c r="F49" s="189" t="str">
        <f>VLOOKUP(A49,'26.6'!A:K,7,0)</f>
        <v>월명로247, 3층 302호(수송동)</v>
      </c>
      <c r="G49" s="186" t="str">
        <f>VLOOKUP(A49,'26.6'!A:K,8,0)</f>
        <v>수송동</v>
      </c>
      <c r="H49" s="224" t="str">
        <f>VLOOKUP(A49,'26.6'!A:K,9,0)</f>
        <v>이0-3347-9261</v>
      </c>
      <c r="I49" s="189" t="str">
        <f>VLOOKUP(A49,'26.6'!A:K,10,0)</f>
        <v>일본어, 일본문화, 일본음식, 일본문학</v>
      </c>
      <c r="J49" s="228" t="str">
        <f>VLOOKUP(A49,'26.6'!A:K,11,0)</f>
        <v>일본어, 일본문화체험, 일본음식만들기, 일본문학 교육, 말하기 영상, 외국어 지역사회서비스투자사업</v>
      </c>
    </row>
    <row r="50" spans="1:10" ht="31.5" customHeight="1" x14ac:dyDescent="0.3">
      <c r="A50" t="s">
        <v>756</v>
      </c>
      <c r="B50" s="36">
        <f t="shared" si="0"/>
        <v>47</v>
      </c>
      <c r="C50" s="105" t="s">
        <v>215</v>
      </c>
      <c r="D50" s="6">
        <v>1</v>
      </c>
      <c r="E50" s="36" t="s">
        <v>32</v>
      </c>
      <c r="F50" s="2" t="str">
        <f>VLOOKUP(A50,'26.6'!A:K,7,0)</f>
        <v>황룡로 57(미룡동)</v>
      </c>
      <c r="G50" s="101" t="str">
        <f>VLOOKUP(A50,'26.6'!A:K,8,0)</f>
        <v>나운3동</v>
      </c>
      <c r="H50" s="38" t="str">
        <f>VLOOKUP(A50,'26.6'!A:K,9,0)</f>
        <v>468-5016</v>
      </c>
      <c r="I50" s="2" t="str">
        <f>VLOOKUP(A50,'26.6'!A:K,10,0)</f>
        <v>아쿠아로빅,수중걷기</v>
      </c>
      <c r="J50" s="227" t="str">
        <f>VLOOKUP(A50,'26.6'!A:K,11,0)</f>
        <v>근력강화, 관절가동성및심폐기능향상지원, 노인운동 지역사회서비스투자사업</v>
      </c>
    </row>
    <row r="51" spans="1:10" ht="31.5" customHeight="1" x14ac:dyDescent="0.3">
      <c r="A51" t="s">
        <v>757</v>
      </c>
      <c r="B51" s="36">
        <f t="shared" si="0"/>
        <v>48</v>
      </c>
      <c r="C51" s="105" t="s">
        <v>215</v>
      </c>
      <c r="D51" s="6">
        <v>2</v>
      </c>
      <c r="E51" s="36" t="s">
        <v>276</v>
      </c>
      <c r="F51" s="2" t="str">
        <f>VLOOKUP(A51,'26.6'!A:K,7,0)</f>
        <v>서흥2길 57, 3층(서흥남동)</v>
      </c>
      <c r="G51" s="101" t="str">
        <f>VLOOKUP(A51,'26.6'!A:K,8,0)</f>
        <v>흥남동</v>
      </c>
      <c r="H51" s="38" t="str">
        <f>VLOOKUP(A51,'26.6'!A:K,9,0)</f>
        <v>465-1410</v>
      </c>
      <c r="I51" s="2" t="str">
        <f>VLOOKUP(A51,'26.6'!A:K,10,0)</f>
        <v>건강상담, 인바디검사, 운동처방, 노인 운동, 건강관리 정보</v>
      </c>
      <c r="J51" s="227" t="str">
        <f>VLOOKUP(A51,'26.6'!A:K,11,0)</f>
        <v>라인댄스, 에어로빅, 요가, 근력운동, 재활맞춤형운동, 개인지도, 초급반 운영, 노인운동 지역사회서비스투자사업</v>
      </c>
    </row>
    <row r="52" spans="1:10" ht="31.5" customHeight="1" x14ac:dyDescent="0.3">
      <c r="A52" t="s">
        <v>758</v>
      </c>
      <c r="B52" s="36">
        <f t="shared" si="0"/>
        <v>49</v>
      </c>
      <c r="C52" s="105" t="s">
        <v>215</v>
      </c>
      <c r="D52" s="6">
        <v>3</v>
      </c>
      <c r="E52" s="36" t="s">
        <v>216</v>
      </c>
      <c r="F52" s="2" t="str">
        <f>VLOOKUP(A52,'26.6'!A:K,7,0)</f>
        <v>신지길7, 2층(지곡동)</v>
      </c>
      <c r="G52" s="101" t="str">
        <f>VLOOKUP(A52,'26.6'!A:K,8,0)</f>
        <v>수송동</v>
      </c>
      <c r="H52" s="38" t="str">
        <f>VLOOKUP(A52,'26.6'!A:K,9,0)</f>
        <v>이0-9446-6676</v>
      </c>
      <c r="I52" s="2" t="str">
        <f>VLOOKUP(A52,'26.6'!A:K,10,0)</f>
        <v>라인댄스, 근력운동, 스트레칭, 재활맞춤형 운동</v>
      </c>
      <c r="J52" s="227" t="str">
        <f>VLOOKUP(A52,'26.6'!A:K,11,0)</f>
        <v>라인댄스, 근력운동, 스트레칭, 재활맞춤형 운동, 노인맞춤형운동서비스, 노인운동, 유산소운동 지역사회서비스투자사업</v>
      </c>
    </row>
    <row r="53" spans="1:10" ht="31.5" customHeight="1" x14ac:dyDescent="0.3">
      <c r="A53" t="s">
        <v>759</v>
      </c>
      <c r="B53" s="186">
        <f t="shared" si="0"/>
        <v>50</v>
      </c>
      <c r="C53" s="196" t="s">
        <v>219</v>
      </c>
      <c r="D53" s="197">
        <v>1</v>
      </c>
      <c r="E53" s="198" t="s">
        <v>220</v>
      </c>
      <c r="F53" s="189" t="str">
        <f>VLOOKUP(A53,'26.6'!A:K,7,0)</f>
        <v>나포면 십자들로 651(나포면)</v>
      </c>
      <c r="G53" s="186" t="str">
        <f>VLOOKUP(A53,'26.6'!A:K,8,0)</f>
        <v>나포면</v>
      </c>
      <c r="H53" s="224" t="str">
        <f>VLOOKUP(A53,'26.6'!A:K,9,0)</f>
        <v>452-5034</v>
      </c>
      <c r="I53" s="189" t="str">
        <f>VLOOKUP(A53,'26.6'!A:K,10,0)</f>
        <v>나무베기, 잔디깎이, 전등교체, 방역, 방충망교체</v>
      </c>
      <c r="J53" s="228" t="str">
        <f>VLOOKUP(A53,'26.6'!A:K,11,0)</f>
        <v>주거관리,노인돌봄,재가돌봄,독거어르신,생활지원 지역사회서비스투자사업</v>
      </c>
    </row>
    <row r="54" spans="1:10" ht="31.5" customHeight="1" x14ac:dyDescent="0.3">
      <c r="A54" t="s">
        <v>760</v>
      </c>
      <c r="B54" s="186">
        <f t="shared" si="0"/>
        <v>51</v>
      </c>
      <c r="C54" s="196" t="s">
        <v>219</v>
      </c>
      <c r="D54" s="197">
        <v>2</v>
      </c>
      <c r="E54" s="198" t="s">
        <v>280</v>
      </c>
      <c r="F54" s="189" t="str">
        <f>VLOOKUP(A54,'26.6'!A:K,7,0)</f>
        <v>신촌2길 10, 103호(조촌동)</v>
      </c>
      <c r="G54" s="186" t="str">
        <f>VLOOKUP(A54,'26.6'!A:K,8,0)</f>
        <v>조촌동</v>
      </c>
      <c r="H54" s="224" t="str">
        <f>VLOOKUP(A54,'26.6'!A:K,9,0)</f>
        <v>451-4572</v>
      </c>
      <c r="I54" s="189" t="str">
        <f>VLOOKUP(A54,'26.6'!A:K,10,0)</f>
        <v>주거관리,실내 외 횐경 정리정돈(청소),수납정리,방역</v>
      </c>
      <c r="J54" s="228" t="str">
        <f>VLOOKUP(A54,'26.6'!A:K,11,0)</f>
        <v>주거관리, 간단한 수리교체, 실내 외 환경 정리정돈, 청소, 수납정리, 방역, 벌레퇴치 지역사회서비스투자사업</v>
      </c>
    </row>
    <row r="55" spans="1:10" ht="31.5" customHeight="1" x14ac:dyDescent="0.3">
      <c r="A55" t="s">
        <v>761</v>
      </c>
      <c r="B55" s="36">
        <f t="shared" si="0"/>
        <v>52</v>
      </c>
      <c r="C55" s="105" t="s">
        <v>31</v>
      </c>
      <c r="D55" s="6">
        <v>1</v>
      </c>
      <c r="E55" s="36" t="s">
        <v>314</v>
      </c>
      <c r="F55" s="2" t="str">
        <f>VLOOKUP(A55,'26.6'!A:K,7,0)</f>
        <v>성산면 동군산로 31-2, 102호</v>
      </c>
      <c r="G55" s="101" t="str">
        <f>VLOOKUP(A55,'26.6'!A:K,8,0)</f>
        <v>성산면</v>
      </c>
      <c r="H55" s="38" t="str">
        <f>VLOOKUP(A55,'26.6'!A:K,9,0)</f>
        <v>446-5632</v>
      </c>
      <c r="I55" s="2" t="str">
        <f>VLOOKUP(A55,'26.6'!A:K,10,0)</f>
        <v>과거회상, 정서지원, 건강관리, 문화여가</v>
      </c>
      <c r="J55" s="227" t="str">
        <f>VLOOKUP(A55,'26.6'!A:K,11,0)</f>
        <v>자서전, 푸드테라피, 과거회상, 정서지원, 건강관리, 문화여가, 노인여가생활 지역사회서비스투자사업</v>
      </c>
    </row>
    <row r="56" spans="1:10" ht="31.5" customHeight="1" x14ac:dyDescent="0.3">
      <c r="A56" t="s">
        <v>762</v>
      </c>
      <c r="B56" s="36">
        <f t="shared" si="0"/>
        <v>53</v>
      </c>
      <c r="C56" s="105" t="s">
        <v>31</v>
      </c>
      <c r="D56" s="6">
        <v>2</v>
      </c>
      <c r="E56" s="36" t="s">
        <v>280</v>
      </c>
      <c r="F56" s="2" t="str">
        <f>VLOOKUP(A56,'26.6'!A:K,7,0)</f>
        <v>신촌2길 10, 103호(조촌동)</v>
      </c>
      <c r="G56" s="101" t="str">
        <f>VLOOKUP(A56,'26.6'!A:K,8,0)</f>
        <v>조촌동</v>
      </c>
      <c r="H56" s="38" t="str">
        <f>VLOOKUP(A56,'26.6'!A:K,9,0)</f>
        <v>451-4572</v>
      </c>
      <c r="I56" s="2" t="str">
        <f>VLOOKUP(A56,'26.6'!A:K,10,0)</f>
        <v>정서지원,운동,문화여가</v>
      </c>
      <c r="J56" s="227" t="str">
        <f>VLOOKUP(A56,'26.6'!A:K,11,0)</f>
        <v>치매예방, 정서지원, 노인운동 ,문화여가활동, 소통, 힐링, 노인건강 노인 여가, 노인여가생활 지역사회서비스투자사업</v>
      </c>
    </row>
    <row r="57" spans="1:10" ht="31.5" customHeight="1" x14ac:dyDescent="0.3">
      <c r="A57" t="s">
        <v>763</v>
      </c>
      <c r="B57" s="36">
        <f t="shared" si="0"/>
        <v>54</v>
      </c>
      <c r="C57" s="105" t="s">
        <v>31</v>
      </c>
      <c r="D57" s="6">
        <v>3</v>
      </c>
      <c r="E57" s="36" t="s">
        <v>367</v>
      </c>
      <c r="F57" s="2" t="str">
        <f>VLOOKUP(A57,'26.6'!A:K,7,0)</f>
        <v>번영로 197 (조촌동)</v>
      </c>
      <c r="G57" s="101" t="str">
        <f>VLOOKUP(A57,'26.6'!A:K,8,0)</f>
        <v>조촌동</v>
      </c>
      <c r="H57" s="38" t="str">
        <f>VLOOKUP(A57,'26.6'!A:K,9,0)</f>
        <v>451-7907</v>
      </c>
      <c r="I57" s="2" t="str">
        <f>VLOOKUP(A57,'26.6'!A:K,10,0)</f>
        <v>치매예방, 정서지원, 문화여가증진, 건강관리</v>
      </c>
      <c r="J57" s="227" t="str">
        <f>VLOOKUP(A57,'26.6'!A:K,11,0)</f>
        <v>노인요가, 원예치료, 실버체조, 스토리텔링치료, 계절여행, 맛집투어, 삶 속의 문화 노인여가생활 지역사회서비스투자사업</v>
      </c>
    </row>
    <row r="58" spans="1:10" ht="31.5" customHeight="1" x14ac:dyDescent="0.3">
      <c r="A58" t="s">
        <v>764</v>
      </c>
      <c r="B58" s="36">
        <f t="shared" si="0"/>
        <v>55</v>
      </c>
      <c r="C58" s="105" t="s">
        <v>31</v>
      </c>
      <c r="D58" s="6">
        <v>4</v>
      </c>
      <c r="E58" s="36" t="s">
        <v>371</v>
      </c>
      <c r="F58" s="2" t="str">
        <f>VLOOKUP(A58,'26.6'!A:K,7,0)</f>
        <v>중정 1길 3, 2층(중앙로1가)</v>
      </c>
      <c r="G58" s="101" t="str">
        <f>VLOOKUP(A58,'26.6'!A:K,8,0)</f>
        <v>월명동</v>
      </c>
      <c r="H58" s="38" t="str">
        <f>VLOOKUP(A58,'26.6'!A:K,9,0)</f>
        <v>443-1005</v>
      </c>
      <c r="I58" s="2" t="str">
        <f>VLOOKUP(A58,'26.6'!A:K,10,0)</f>
        <v>노인문화여가토탈서비스</v>
      </c>
      <c r="J58" s="227" t="str">
        <f>VLOOKUP(A58,'26.6'!A:K,11,0)</f>
        <v>건강관리, 치매예방, 정서지원 및 문화여가 증진 서비스 노인여가생활 지역사회서비스투자사업</v>
      </c>
    </row>
    <row r="59" spans="1:10" ht="31.5" customHeight="1" x14ac:dyDescent="0.3">
      <c r="A59" t="s">
        <v>765</v>
      </c>
      <c r="B59" s="36">
        <f t="shared" si="0"/>
        <v>56</v>
      </c>
      <c r="C59" s="105" t="s">
        <v>31</v>
      </c>
      <c r="D59" s="6">
        <v>5</v>
      </c>
      <c r="E59" s="21" t="s">
        <v>228</v>
      </c>
      <c r="F59" s="2" t="str">
        <f>VLOOKUP(A59,'26.6'!A:K,7,0)</f>
        <v>나운로 61, 4층 401호(나운동)</v>
      </c>
      <c r="G59" s="101" t="str">
        <f>VLOOKUP(A59,'26.6'!A:K,8,0)</f>
        <v>나운2동</v>
      </c>
      <c r="H59" s="38" t="str">
        <f>VLOOKUP(A59,'26.6'!A:K,9,0)</f>
        <v>911-7199</v>
      </c>
      <c r="I59" s="2" t="str">
        <f>VLOOKUP(A59,'26.6'!A:K,10,0)</f>
        <v>신바람건강체조, 건강워킹, 한의원방문, 문화여가체험활동, 정서활동</v>
      </c>
      <c r="J59" s="227" t="str">
        <f>VLOOKUP(A59,'26.6'!A:K,11,0)</f>
        <v>신체활동, 건강증진, 치매예방, 한방진료, 정서안정, 자기관리, 삶의질 향상  노인여가생활 지역사회서비스투자사업</v>
      </c>
    </row>
    <row r="60" spans="1:10" ht="31.5" customHeight="1" x14ac:dyDescent="0.3">
      <c r="A60" t="s">
        <v>766</v>
      </c>
      <c r="B60" s="36">
        <f t="shared" si="0"/>
        <v>57</v>
      </c>
      <c r="C60" s="105" t="s">
        <v>31</v>
      </c>
      <c r="D60" s="6">
        <v>6</v>
      </c>
      <c r="E60" s="36" t="s">
        <v>32</v>
      </c>
      <c r="F60" s="2" t="str">
        <f>VLOOKUP(A60,'26.6'!A:K,7,0)</f>
        <v>황룡로 57(미룡동)</v>
      </c>
      <c r="G60" s="101" t="str">
        <f>VLOOKUP(A60,'26.6'!A:K,8,0)</f>
        <v>나운3동</v>
      </c>
      <c r="H60" s="38" t="str">
        <f>VLOOKUP(A60,'26.6'!A:K,9,0)</f>
        <v>468-5016</v>
      </c>
      <c r="I60" s="2" t="str">
        <f>VLOOKUP(A60,'26.6'!A:K,10,0)</f>
        <v>치매예방운동, 뇌건강, 노인심리지원, 문화체험, 웃음치료</v>
      </c>
      <c r="J60" s="227" t="str">
        <f>VLOOKUP(A60,'26.6'!A:K,11,0)</f>
        <v>치매예방운동, 뇌건강, 노인심리지원, 문화체험, 웃음치료 노인여가생활 지역사회서비스투자사업</v>
      </c>
    </row>
    <row r="61" spans="1:10" ht="31.5" customHeight="1" x14ac:dyDescent="0.3">
      <c r="A61" t="s">
        <v>767</v>
      </c>
      <c r="B61" s="36">
        <f t="shared" si="0"/>
        <v>58</v>
      </c>
      <c r="C61" s="105" t="s">
        <v>31</v>
      </c>
      <c r="D61" s="6">
        <v>7</v>
      </c>
      <c r="E61" s="36" t="s">
        <v>276</v>
      </c>
      <c r="F61" s="2" t="str">
        <f>VLOOKUP(A61,'26.6'!A:K,7,0)</f>
        <v>서흥2길 57, 3층(서흥남동)</v>
      </c>
      <c r="G61" s="101" t="str">
        <f>VLOOKUP(A61,'26.6'!A:K,8,0)</f>
        <v>흥남동</v>
      </c>
      <c r="H61" s="38" t="str">
        <f>VLOOKUP(A61,'26.6'!A:K,9,0)</f>
        <v>465-1410</v>
      </c>
      <c r="I61" s="2" t="str">
        <f>VLOOKUP(A61,'26.6'!A:K,10,0)</f>
        <v>사회공헌연계, 치매예방, 정서지원, 건강관리, 문화여가 증진</v>
      </c>
      <c r="J61" s="227" t="str">
        <f>VLOOKUP(A61,'26.6'!A:K,11,0)</f>
        <v>자원봉사, 소근육운동, 음악재활, 건강체조, 영화관람, 지역축제 참여 노인여가생활 지역사회서비스투자사업</v>
      </c>
    </row>
    <row r="62" spans="1:10" ht="31.5" customHeight="1" x14ac:dyDescent="0.3">
      <c r="A62" t="s">
        <v>768</v>
      </c>
      <c r="B62" s="186">
        <f t="shared" si="0"/>
        <v>59</v>
      </c>
      <c r="C62" s="196" t="s">
        <v>410</v>
      </c>
      <c r="D62" s="197">
        <v>1</v>
      </c>
      <c r="E62" s="198" t="s">
        <v>411</v>
      </c>
      <c r="F62" s="189" t="str">
        <f>VLOOKUP(A62,'26.6'!A:K,7,0)</f>
        <v>성산면 깐치멀 1길 27</v>
      </c>
      <c r="G62" s="186" t="str">
        <f>VLOOKUP(A62,'26.6'!A:K,8,0)</f>
        <v>성산면</v>
      </c>
      <c r="H62" s="224" t="str">
        <f>VLOOKUP(A62,'26.6'!A:K,9,0)</f>
        <v>453-7759</v>
      </c>
      <c r="I62" s="189" t="str">
        <f>VLOOKUP(A62,'26.6'!A:K,10,0)</f>
        <v>스트레스 관리, 심리안정, 치유농장,푸드테라피</v>
      </c>
      <c r="J62" s="228" t="str">
        <f>VLOOKUP(A62,'26.6'!A:K,11,0)</f>
        <v>지역사회서비스, 치유농업, 자연친화, 식물, 체험 지역사회서비스투자사업</v>
      </c>
    </row>
    <row r="63" spans="1:10" ht="31.5" customHeight="1" x14ac:dyDescent="0.3">
      <c r="A63" t="s">
        <v>769</v>
      </c>
      <c r="B63" s="186">
        <f t="shared" si="0"/>
        <v>60</v>
      </c>
      <c r="C63" s="196" t="s">
        <v>410</v>
      </c>
      <c r="D63" s="197">
        <v>2</v>
      </c>
      <c r="E63" s="198" t="s">
        <v>415</v>
      </c>
      <c r="F63" s="189" t="str">
        <f>VLOOKUP(A63,'26.6'!A:K,7,0)</f>
        <v>옥구읍 오곡길 29-18</v>
      </c>
      <c r="G63" s="186" t="str">
        <f>VLOOKUP(A63,'26.6'!A:K,8,0)</f>
        <v>옥구읍</v>
      </c>
      <c r="H63" s="224" t="str">
        <f>VLOOKUP(A63,'26.6'!A:K,9,0)</f>
        <v>464-7897</v>
      </c>
      <c r="I63" s="189" t="str">
        <f>VLOOKUP(A63,'26.6'!A:K,10,0)</f>
        <v>치유농업 기반 정서지원, 원예활동 및 식물돌봄, 농촌자원 활용 체험활동, 가족관계 형성지원, 사회성 향상활동</v>
      </c>
      <c r="J63" s="228" t="str">
        <f>VLOOKUP(A63,'26.6'!A:K,11,0)</f>
        <v>치유농업, 식물돌봄, 원예활동, 농촌체험, 정서안정, 사회성향상, 가족관계지원 지역사회서비스투자사업</v>
      </c>
    </row>
    <row r="64" spans="1:10" ht="31.5" customHeight="1" x14ac:dyDescent="0.3">
      <c r="A64" t="s">
        <v>770</v>
      </c>
      <c r="B64" s="36">
        <f t="shared" si="0"/>
        <v>61</v>
      </c>
      <c r="C64" s="109" t="s">
        <v>147</v>
      </c>
      <c r="D64" s="108">
        <v>1</v>
      </c>
      <c r="E64" s="21" t="s">
        <v>397</v>
      </c>
      <c r="F64" s="2" t="str">
        <f>VLOOKUP(A64,'26.6'!A:K,7,0)</f>
        <v>축동안3길 24, 201호(수송동)</v>
      </c>
      <c r="G64" s="101" t="str">
        <f>VLOOKUP(A64,'26.6'!A:K,8,0)</f>
        <v>수송동</v>
      </c>
      <c r="H64" s="38" t="str">
        <f>VLOOKUP(A64,'26.6'!A:K,9,0)</f>
        <v>465-2592</v>
      </c>
      <c r="I64" s="2" t="str">
        <f>VLOOKUP(A64,'26.6'!A:K,10,0)</f>
        <v>성인심리지원서비스</v>
      </c>
      <c r="J64" s="227" t="str">
        <f>VLOOKUP(A64,'26.6'!A:K,11,0)</f>
        <v>성인심리상담, 돌봄필요 청.중장년 지역사회서비스투자사업</v>
      </c>
    </row>
    <row r="65" spans="1:10" ht="31.5" customHeight="1" x14ac:dyDescent="0.3">
      <c r="A65" t="s">
        <v>771</v>
      </c>
      <c r="B65" s="36">
        <f t="shared" si="0"/>
        <v>62</v>
      </c>
      <c r="C65" s="109" t="s">
        <v>147</v>
      </c>
      <c r="D65" s="108">
        <v>2</v>
      </c>
      <c r="E65" s="36" t="s">
        <v>48</v>
      </c>
      <c r="F65" s="2" t="str">
        <f>VLOOKUP(A65,'26.6'!A:K,7,0)</f>
        <v>수송남로 20, 5층(수송동, 뉴그린빌딩)</v>
      </c>
      <c r="G65" s="101" t="str">
        <f>VLOOKUP(A65,'26.6'!A:K,8,0)</f>
        <v>수송동</v>
      </c>
      <c r="H65" s="38" t="str">
        <f>VLOOKUP(A65,'26.6'!A:K,9,0)</f>
        <v>468-8396</v>
      </c>
      <c r="I65" s="2" t="str">
        <f>VLOOKUP(A65,'26.6'!A:K,10,0)</f>
        <v>통합예술심리치료,통합예술감각치료</v>
      </c>
      <c r="J65" s="227" t="str">
        <f>VLOOKUP(A65,'26.6'!A:K,11,0)</f>
        <v>심리치료, 심리상담, 미술치료, 음악치료, 행동치료, 인지행동치료 지역사회서비스투자사업</v>
      </c>
    </row>
    <row r="66" spans="1:10" ht="31.5" customHeight="1" x14ac:dyDescent="0.3">
      <c r="A66" t="s">
        <v>772</v>
      </c>
      <c r="B66" s="36">
        <f t="shared" si="0"/>
        <v>63</v>
      </c>
      <c r="C66" s="109" t="s">
        <v>147</v>
      </c>
      <c r="D66" s="108">
        <v>3</v>
      </c>
      <c r="E66" s="36" t="s">
        <v>225</v>
      </c>
      <c r="F66" s="2" t="str">
        <f>VLOOKUP(A66,'26.6'!A:K,7,0)</f>
        <v>수송안1길 15-4, 1층 103호(수송동)</v>
      </c>
      <c r="G66" s="101" t="str">
        <f>VLOOKUP(A66,'26.6'!A:K,8,0)</f>
        <v>수송동</v>
      </c>
      <c r="H66" s="38" t="str">
        <f>VLOOKUP(A66,'26.6'!A:K,9,0)</f>
        <v>468-3075</v>
      </c>
      <c r="I66" s="2" t="str">
        <f>VLOOKUP(A66,'26.6'!A:K,10,0)</f>
        <v>심리상담 치료, 음악치료, 미술치료, 독서치료, 놀이</v>
      </c>
      <c r="J66" s="227" t="str">
        <f>VLOOKUP(A66,'26.6'!A:K,11,0)</f>
        <v>아동 청소년 심리상담, 심리치료, ADHD, 문제행동, 심리안정, 진로상담, 가족치료</v>
      </c>
    </row>
    <row r="67" spans="1:10" ht="31.5" customHeight="1" x14ac:dyDescent="0.3">
      <c r="A67" t="s">
        <v>773</v>
      </c>
      <c r="B67" s="36">
        <f t="shared" si="0"/>
        <v>64</v>
      </c>
      <c r="C67" s="109" t="s">
        <v>147</v>
      </c>
      <c r="D67" s="108">
        <v>4</v>
      </c>
      <c r="E67" s="36" t="s">
        <v>208</v>
      </c>
      <c r="F67" s="2" t="str">
        <f>VLOOKUP(A67,'26.6'!A:K,7,0)</f>
        <v>나운5길 46, 2층 (나운동)</v>
      </c>
      <c r="G67" s="101" t="str">
        <f>VLOOKUP(A67,'26.6'!A:K,8,0)</f>
        <v>나운2동</v>
      </c>
      <c r="H67" s="38" t="str">
        <f>VLOOKUP(A67,'26.6'!A:K,9,0)</f>
        <v>070-8833-6235</v>
      </c>
      <c r="I67" s="2" t="str">
        <f>VLOOKUP(A67,'26.6'!A:K,10,0)</f>
        <v>1.종합심리검사 2.정서회복프로그램 3.양육코칭프로그램 4.부부관계회복프로그램 5.대인관계향상프로그램 6.인지정서행동치료</v>
      </c>
      <c r="J67" s="227" t="str">
        <f>VLOOKUP(A67,'26.6'!A:K,11,0)</f>
        <v>심리평가,심리치료,정서회복,대인관계성향상,미술치료,인지치료 지역사회서비스투자사업</v>
      </c>
    </row>
    <row r="68" spans="1:10" ht="31.5" customHeight="1" x14ac:dyDescent="0.3">
      <c r="A68" t="s">
        <v>774</v>
      </c>
      <c r="B68" s="36">
        <f t="shared" si="0"/>
        <v>65</v>
      </c>
      <c r="C68" s="109" t="s">
        <v>147</v>
      </c>
      <c r="D68" s="108">
        <v>5</v>
      </c>
      <c r="E68" s="21" t="s">
        <v>228</v>
      </c>
      <c r="F68" s="2" t="str">
        <f>VLOOKUP(A68,'26.6'!A:K,7,0)</f>
        <v>나운로 61, 4층 401호(나운동)</v>
      </c>
      <c r="G68" s="101" t="str">
        <f>VLOOKUP(A68,'26.6'!A:K,8,0)</f>
        <v>나운2동</v>
      </c>
      <c r="H68" s="38" t="str">
        <f>VLOOKUP(A68,'26.6'!A:K,9,0)</f>
        <v>911-7199</v>
      </c>
      <c r="I68" s="2" t="str">
        <f>VLOOKUP(A68,'26.6'!A:K,10,0)</f>
        <v xml:space="preserve"> 정서조절 및 스트레스 관리, 자기이해 및 자존감 향상, 대인관계 및 의사소통 향상</v>
      </c>
      <c r="J68" s="227" t="str">
        <f>VLOOKUP(A68,'26.6'!A:K,11,0)</f>
        <v>삶의 의미 및 성장, 감정조절, 스트레스 대처, 자기이해, 자존감 향상, 간강한 대인관계와 의사소통능력향상 지역사회서비스투자사업</v>
      </c>
    </row>
    <row r="69" spans="1:10" ht="31.5" customHeight="1" x14ac:dyDescent="0.3">
      <c r="A69" t="s">
        <v>775</v>
      </c>
      <c r="B69" s="36">
        <f t="shared" ref="B69:B132" si="1">ROW(B68)-2</f>
        <v>66</v>
      </c>
      <c r="C69" s="109" t="s">
        <v>147</v>
      </c>
      <c r="D69" s="108">
        <v>6</v>
      </c>
      <c r="E69" s="132" t="s">
        <v>98</v>
      </c>
      <c r="F69" s="2" t="str">
        <f>VLOOKUP(A69,'26.6'!A:K,7,0)</f>
        <v>대학로 558, 210호(군산대학교 두드림센터)</v>
      </c>
      <c r="G69" s="101" t="str">
        <f>VLOOKUP(A69,'26.6'!A:K,8,0)</f>
        <v>나운3동</v>
      </c>
      <c r="H69" s="38" t="str">
        <f>VLOOKUP(A69,'26.6'!A:K,9,0)</f>
        <v>469-4629</v>
      </c>
      <c r="I69" s="2" t="str">
        <f>VLOOKUP(A69,'26.6'!A:K,10,0)</f>
        <v>모래놀이심리치료, 무의식 탐색, 개성화, 자기이해, 상징치료</v>
      </c>
      <c r="J69" s="227" t="str">
        <f>VLOOKUP(A69,'26.6'!A:K,11,0)</f>
        <v>모래놀이심리치료, 무의식 탐색, 개성화, 자기이해, 상징치료 지역사회서비스투자사업</v>
      </c>
    </row>
    <row r="70" spans="1:10" ht="31.5" customHeight="1" x14ac:dyDescent="0.3">
      <c r="A70" t="s">
        <v>776</v>
      </c>
      <c r="B70" s="36">
        <f t="shared" si="1"/>
        <v>67</v>
      </c>
      <c r="C70" s="109" t="s">
        <v>147</v>
      </c>
      <c r="D70" s="108">
        <v>7</v>
      </c>
      <c r="E70" s="132" t="s">
        <v>328</v>
      </c>
      <c r="F70" s="2" t="str">
        <f>VLOOKUP(A70,'26.6'!A:K,7,0)</f>
        <v>축동1길 7, 4층(수송동, 성우빌빙)</v>
      </c>
      <c r="G70" s="101" t="str">
        <f>VLOOKUP(A70,'26.6'!A:K,8,0)</f>
        <v>수송동</v>
      </c>
      <c r="H70" s="38" t="str">
        <f>VLOOKUP(A70,'26.6'!A:K,9,0)</f>
        <v>466-8322</v>
      </c>
      <c r="I70" s="2" t="str">
        <f>VLOOKUP(A70,'26.6'!A:K,10,0)</f>
        <v>심리치료,미술치료</v>
      </c>
      <c r="J70" s="227" t="str">
        <f>VLOOKUP(A70,'26.6'!A:K,11,0)</f>
        <v>성인심리,바우처,미술치료,심리치료,심리상담 지역사회서비스투자사업</v>
      </c>
    </row>
    <row r="71" spans="1:10" ht="31.5" customHeight="1" x14ac:dyDescent="0.3">
      <c r="A71" t="s">
        <v>777</v>
      </c>
      <c r="B71" s="36">
        <f t="shared" si="1"/>
        <v>68</v>
      </c>
      <c r="C71" s="109" t="s">
        <v>147</v>
      </c>
      <c r="D71" s="108">
        <v>8</v>
      </c>
      <c r="E71" s="132" t="s">
        <v>62</v>
      </c>
      <c r="F71" s="2" t="str">
        <f>VLOOKUP(A71,'26.6'!A:K,7,0)</f>
        <v>대학로 245, 2층 202호(나운동, 라파빌딩)</v>
      </c>
      <c r="G71" s="101" t="str">
        <f>VLOOKUP(A71,'26.6'!A:K,8,0)</f>
        <v>나운1동</v>
      </c>
      <c r="H71" s="38" t="str">
        <f>VLOOKUP(A71,'26.6'!A:K,9,0)</f>
        <v>465-9999</v>
      </c>
      <c r="I71" s="2" t="str">
        <f>VLOOKUP(A71,'26.6'!A:K,10,0)</f>
        <v>성인심리상담</v>
      </c>
      <c r="J71" s="227" t="str">
        <f>VLOOKUP(A71,'26.6'!A:K,11,0)</f>
        <v>성인ADHD, 우울, 불안, 부부상담, 풀배터리 검사</v>
      </c>
    </row>
    <row r="72" spans="1:10" ht="31.5" customHeight="1" x14ac:dyDescent="0.3">
      <c r="A72" t="s">
        <v>778</v>
      </c>
      <c r="B72" s="36">
        <f t="shared" si="1"/>
        <v>69</v>
      </c>
      <c r="C72" s="107" t="s">
        <v>147</v>
      </c>
      <c r="D72" s="135">
        <v>9</v>
      </c>
      <c r="E72" s="36" t="s">
        <v>112</v>
      </c>
      <c r="F72" s="2" t="str">
        <f>VLOOKUP(A72,'26.6'!A:K,7,0)</f>
        <v>공단대로 396, 3층B(나운동, 고려빌딩)</v>
      </c>
      <c r="G72" s="101" t="str">
        <f>VLOOKUP(A72,'26.6'!A:K,8,0)</f>
        <v>나운2동</v>
      </c>
      <c r="H72" s="38" t="str">
        <f>VLOOKUP(A72,'26.6'!A:K,9,0)</f>
        <v>242-4192</v>
      </c>
      <c r="I72" s="2" t="str">
        <f>VLOOKUP(A72,'26.6'!A:K,10,0)</f>
        <v>성인심리지원서비스</v>
      </c>
      <c r="J72" s="227" t="str">
        <f>VLOOKUP(A72,'26.6'!A:K,11,0)</f>
        <v>성인심리, 심리상담 지역사회서비스투자사업</v>
      </c>
    </row>
    <row r="73" spans="1:10" ht="31.5" customHeight="1" x14ac:dyDescent="0.3">
      <c r="A73" t="s">
        <v>779</v>
      </c>
      <c r="B73" s="36">
        <f t="shared" si="1"/>
        <v>70</v>
      </c>
      <c r="C73" s="107" t="s">
        <v>147</v>
      </c>
      <c r="D73" s="108">
        <v>10</v>
      </c>
      <c r="E73" s="36" t="s">
        <v>304</v>
      </c>
      <c r="F73" s="2" t="str">
        <f>VLOOKUP(A73,'26.6'!A:K,7,0)</f>
        <v>번영로 72(경장동)</v>
      </c>
      <c r="G73" s="101" t="str">
        <f>VLOOKUP(A73,'26.6'!A:K,8,0)</f>
        <v>조촌동</v>
      </c>
      <c r="H73" s="38" t="str">
        <f>VLOOKUP(A73,'26.6'!A:K,9,0)</f>
        <v>446-5413</v>
      </c>
      <c r="I73" s="2" t="str">
        <f>VLOOKUP(A73,'26.6'!A:K,10,0)</f>
        <v>성인심리지원서비스</v>
      </c>
      <c r="J73" s="227" t="str">
        <f>VLOOKUP(A73,'26.6'!A:K,11,0)</f>
        <v>성인심리, 심리지원, 스트레스관리 지역사회서비스투자사업</v>
      </c>
    </row>
    <row r="74" spans="1:10" ht="31.5" customHeight="1" x14ac:dyDescent="0.3">
      <c r="A74" t="s">
        <v>780</v>
      </c>
      <c r="B74" s="36">
        <f t="shared" si="1"/>
        <v>71</v>
      </c>
      <c r="C74" s="107" t="s">
        <v>147</v>
      </c>
      <c r="D74" s="108">
        <v>11</v>
      </c>
      <c r="E74" s="36" t="s">
        <v>343</v>
      </c>
      <c r="F74" s="2" t="str">
        <f>VLOOKUP(A74,'26.6'!A:K,7,0)</f>
        <v>신지길 12(지곡동)</v>
      </c>
      <c r="G74" s="101" t="str">
        <f>VLOOKUP(A74,'26.6'!A:K,8,0)</f>
        <v>수송동</v>
      </c>
      <c r="H74" s="38" t="str">
        <f>VLOOKUP(A74,'26.6'!A:K,9,0)</f>
        <v>063-466-1325</v>
      </c>
      <c r="I74" s="2" t="str">
        <f>VLOOKUP(A74,'26.6'!A:K,10,0)</f>
        <v>성인심리, 미술치료</v>
      </c>
      <c r="J74" s="227" t="str">
        <f>VLOOKUP(A74,'26.6'!A:K,11,0)</f>
        <v>정서 지원 상담,  지역사회서비스투자사업</v>
      </c>
    </row>
    <row r="75" spans="1:10" ht="31.5" customHeight="1" x14ac:dyDescent="0.3">
      <c r="A75" t="s">
        <v>781</v>
      </c>
      <c r="B75" s="186">
        <f t="shared" si="1"/>
        <v>72</v>
      </c>
      <c r="C75" s="186" t="s">
        <v>354</v>
      </c>
      <c r="D75" s="190">
        <v>1</v>
      </c>
      <c r="E75" s="186" t="s">
        <v>122</v>
      </c>
      <c r="F75" s="189" t="str">
        <f>VLOOKUP(A75,'26.6'!A:K,7,0)</f>
        <v>나운로 13, 2층(나운동)</v>
      </c>
      <c r="G75" s="186" t="str">
        <f>VLOOKUP(A75,'26.6'!A:K,8,0)</f>
        <v>나운2동</v>
      </c>
      <c r="H75" s="224" t="str">
        <f>VLOOKUP(A75,'26.6'!A:K,9,0)</f>
        <v>465-1774</v>
      </c>
      <c r="I75" s="189" t="str">
        <f>VLOOKUP(A75,'26.6'!A:K,10,0)</f>
        <v>스포츠활동서비스, 영양교육, 스포츠활동부가서비스</v>
      </c>
      <c r="J75" s="228" t="str">
        <f>VLOOKUP(A75,'26.6'!A:K,11,0)</f>
        <v>스포츠활동, 비만해소, 체력증진, 자아존중감, (장애)아동 스포츠활동 지역사회서비스투자사업</v>
      </c>
    </row>
    <row r="76" spans="1:10" ht="31.5" customHeight="1" x14ac:dyDescent="0.3">
      <c r="A76" t="s">
        <v>782</v>
      </c>
      <c r="B76" s="186">
        <f t="shared" si="1"/>
        <v>73</v>
      </c>
      <c r="C76" s="186" t="s">
        <v>354</v>
      </c>
      <c r="D76" s="190">
        <v>2</v>
      </c>
      <c r="E76" s="186" t="s">
        <v>356</v>
      </c>
      <c r="F76" s="189" t="str">
        <f>VLOOKUP(A76,'26.6'!A:K,7,0)</f>
        <v>상나운로 12, 2층(나운동)</v>
      </c>
      <c r="G76" s="186" t="str">
        <f>VLOOKUP(A76,'26.6'!A:K,8,0)</f>
        <v>나운1동</v>
      </c>
      <c r="H76" s="224" t="str">
        <f>VLOOKUP(A76,'26.6'!A:K,9,0)</f>
        <v>471-3855</v>
      </c>
      <c r="I76" s="189" t="str">
        <f>VLOOKUP(A76,'26.6'!A:K,10,0)</f>
        <v xml:space="preserve"> 스포츠체험, 뉴 스포츠, 힙합댄스, 축구, 태권도</v>
      </c>
      <c r="J76" s="228" t="str">
        <f>VLOOKUP(A76,'26.6'!A:K,11,0)</f>
        <v>지역사회서비스, 아동청소년, 스포츠체험, 뉴 스포츠, 힙합댄스, 축구, 태권도 지역사회서비스투자사업</v>
      </c>
    </row>
    <row r="77" spans="1:10" ht="31.5" customHeight="1" x14ac:dyDescent="0.3">
      <c r="A77" t="s">
        <v>783</v>
      </c>
      <c r="B77" s="186">
        <f t="shared" si="1"/>
        <v>74</v>
      </c>
      <c r="C77" s="195" t="s">
        <v>354</v>
      </c>
      <c r="D77" s="190">
        <v>3</v>
      </c>
      <c r="E77" s="186" t="s">
        <v>360</v>
      </c>
      <c r="F77" s="189" t="str">
        <f>VLOOKUP(A77,'26.6'!A:K,7,0)</f>
        <v>동개정길 20(개정동)</v>
      </c>
      <c r="G77" s="186" t="str">
        <f>VLOOKUP(A77,'26.6'!A:K,8,0)</f>
        <v>개정동</v>
      </c>
      <c r="H77" s="224" t="str">
        <f>VLOOKUP(A77,'26.6'!A:K,9,0)</f>
        <v>461-7400</v>
      </c>
      <c r="I77" s="189" t="str">
        <f>VLOOKUP(A77,'26.6'!A:K,10,0)</f>
        <v>축구,농구,인라인,양궁,뉴스포츠</v>
      </c>
      <c r="J77" s="228" t="str">
        <f>VLOOKUP(A77,'26.6'!A:K,11,0)</f>
        <v xml:space="preserve">지역사회서비스투자사업, 스포츠활동건강광리서비스, 유소년, 청소년, 스포츠활동, </v>
      </c>
    </row>
    <row r="78" spans="1:10" ht="31.5" customHeight="1" x14ac:dyDescent="0.3">
      <c r="A78" t="s">
        <v>784</v>
      </c>
      <c r="B78" s="36">
        <f t="shared" si="1"/>
        <v>75</v>
      </c>
      <c r="C78" s="105" t="s">
        <v>77</v>
      </c>
      <c r="D78" s="6">
        <v>1</v>
      </c>
      <c r="E78" s="36" t="s">
        <v>288</v>
      </c>
      <c r="F78" s="2" t="str">
        <f>VLOOKUP(A78,'26.6'!A:K,7,0)</f>
        <v>월명로 233, 2층 204호 (수송동, 효원월드타워)</v>
      </c>
      <c r="G78" s="101" t="str">
        <f>VLOOKUP(A78,'26.6'!A:K,8,0)</f>
        <v>수송동</v>
      </c>
      <c r="H78" s="38" t="str">
        <f>VLOOKUP(A78,'26.6'!A:K,9,0)</f>
        <v>468-1444</v>
      </c>
      <c r="I78" s="2" t="str">
        <f>VLOOKUP(A78,'26.6'!A:K,10,0)</f>
        <v>안마바우처,자극요법,체형교정,물리치료,전신안마</v>
      </c>
      <c r="J78" s="227" t="str">
        <f>VLOOKUP(A78,'26.6'!A:K,11,0)</f>
        <v>안마바우처,자극요법, 척추,관절,자세교정, 물리치료, 전신안마, 지역사회서비스투자사업</v>
      </c>
    </row>
    <row r="79" spans="1:10" ht="31.5" customHeight="1" x14ac:dyDescent="0.3">
      <c r="A79" t="s">
        <v>785</v>
      </c>
      <c r="B79" s="36">
        <f t="shared" si="1"/>
        <v>76</v>
      </c>
      <c r="C79" s="105" t="s">
        <v>77</v>
      </c>
      <c r="D79" s="6">
        <v>2</v>
      </c>
      <c r="E79" s="36" t="s">
        <v>290</v>
      </c>
      <c r="F79" s="2" t="str">
        <f>VLOOKUP(A79,'26.6'!A:K,7,0)</f>
        <v>대학로 342, 811(나운동, 동아26빌딩)</v>
      </c>
      <c r="G79" s="101" t="str">
        <f>VLOOKUP(A79,'26.6'!A:K,8,0)</f>
        <v>나운1동</v>
      </c>
      <c r="H79" s="38" t="str">
        <f>VLOOKUP(A79,'26.6'!A:K,9,0)</f>
        <v>466-9980</v>
      </c>
      <c r="I79" s="2" t="str">
        <f>VLOOKUP(A79,'26.6'!A:K,10,0)</f>
        <v>시각장애인안마바우처, 안마서비스</v>
      </c>
      <c r="J79" s="227" t="str">
        <f>VLOOKUP(A79,'26.6'!A:K,11,0)</f>
        <v>안마, 안마원, 마사지, 경락, 지압, 안마바우처 지역사회서비스투자사업</v>
      </c>
    </row>
    <row r="80" spans="1:10" ht="31.5" customHeight="1" x14ac:dyDescent="0.3">
      <c r="A80" t="s">
        <v>786</v>
      </c>
      <c r="B80" s="36">
        <f t="shared" si="1"/>
        <v>77</v>
      </c>
      <c r="C80" s="105" t="s">
        <v>77</v>
      </c>
      <c r="D80" s="6">
        <v>3</v>
      </c>
      <c r="E80" s="36" t="s">
        <v>294</v>
      </c>
      <c r="F80" s="2" t="str">
        <f>VLOOKUP(A80,'26.6'!A:K,7,0)</f>
        <v>팔마로 77(서흥남동)</v>
      </c>
      <c r="G80" s="101" t="str">
        <f>VLOOKUP(A80,'26.6'!A:K,8,0)</f>
        <v>흥남동</v>
      </c>
      <c r="H80" s="38" t="str">
        <f>VLOOKUP(A80,'26.6'!A:K,9,0)</f>
        <v>465-9788</v>
      </c>
      <c r="I80" s="2" t="str">
        <f>VLOOKUP(A80,'26.6'!A:K,10,0)</f>
        <v>①전신안마, ②찜질마사지, ③족욕발마사지</v>
      </c>
      <c r="J80" s="227" t="str">
        <f>VLOOKUP(A80,'26.6'!A:K,11,0)</f>
        <v>시각장애안마, 안마바우처, 전신안마, 찜질, 발마사지, 혈액순환 지역사회서비스투자사업</v>
      </c>
    </row>
    <row r="81" spans="1:10" ht="31.5" customHeight="1" x14ac:dyDescent="0.3">
      <c r="A81" t="s">
        <v>787</v>
      </c>
      <c r="B81" s="36">
        <f t="shared" si="1"/>
        <v>78</v>
      </c>
      <c r="C81" s="105" t="s">
        <v>77</v>
      </c>
      <c r="D81" s="6">
        <v>4</v>
      </c>
      <c r="E81" s="36" t="s">
        <v>298</v>
      </c>
      <c r="F81" s="2" t="str">
        <f>VLOOKUP(A81,'26.6'!A:K,7,0)</f>
        <v>나운로 4, 2층(문화동, 현대코아)</v>
      </c>
      <c r="G81" s="101" t="str">
        <f>VLOOKUP(A81,'26.6'!A:K,8,0)</f>
        <v>신풍동</v>
      </c>
      <c r="H81" s="38" t="str">
        <f>VLOOKUP(A81,'26.6'!A:K,9,0)</f>
        <v>443-1331</v>
      </c>
      <c r="I81" s="2" t="str">
        <f>VLOOKUP(A81,'26.6'!A:K,10,0)</f>
        <v>시각장애인안마서비스</v>
      </c>
      <c r="J81" s="227" t="str">
        <f>VLOOKUP(A81,'26.6'!A:K,11,0)</f>
        <v>노인과장애인 전신안마. 마사지. 지압. 운돋요법. 자극요법 지역사회서비스투자사업</v>
      </c>
    </row>
    <row r="82" spans="1:10" ht="31.5" customHeight="1" x14ac:dyDescent="0.3">
      <c r="A82" t="s">
        <v>788</v>
      </c>
      <c r="B82" s="36">
        <f t="shared" si="1"/>
        <v>79</v>
      </c>
      <c r="C82" s="105" t="s">
        <v>77</v>
      </c>
      <c r="D82" s="6">
        <v>5</v>
      </c>
      <c r="E82" s="36" t="s">
        <v>456</v>
      </c>
      <c r="F82" s="2" t="str">
        <f>VLOOKUP(A82,'26.6'!A:K,7,0)</f>
        <v>미장14길 35, 301호(미장동)</v>
      </c>
      <c r="G82" s="101" t="str">
        <f>VLOOKUP(A82,'26.6'!A:K,8,0)</f>
        <v>수송동</v>
      </c>
      <c r="H82" s="38" t="str">
        <f>VLOOKUP(A82,'26.6'!A:K,9,0)</f>
        <v>454-8151</v>
      </c>
      <c r="I82" s="2" t="str">
        <f>VLOOKUP(A82,'26.6'!A:K,10,0)</f>
        <v>시각장애인 안마서비스</v>
      </c>
      <c r="J82" s="227" t="str">
        <f>VLOOKUP(A82,'26.6'!A:K,11,0)</f>
        <v xml:space="preserve">      노인,  장애인 및 기타질환자    전신안마, 마사지, 지압, 발마사지,  운동요법, 자극요법, 체형교정</v>
      </c>
    </row>
    <row r="83" spans="1:10" ht="31.5" customHeight="1" x14ac:dyDescent="0.3">
      <c r="A83" t="s">
        <v>789</v>
      </c>
      <c r="B83" s="36">
        <f t="shared" si="1"/>
        <v>80</v>
      </c>
      <c r="C83" s="36" t="s">
        <v>77</v>
      </c>
      <c r="D83" s="22">
        <v>6</v>
      </c>
      <c r="E83" s="105" t="s">
        <v>78</v>
      </c>
      <c r="F83" s="2" t="str">
        <f>VLOOKUP(A83,'26.6'!A:K,7,0)</f>
        <v>하나운안1길 8-3, 1층 (나운동)</v>
      </c>
      <c r="G83" s="101" t="str">
        <f>VLOOKUP(A83,'26.6'!A:K,8,0)</f>
        <v>나운1동</v>
      </c>
      <c r="H83" s="38" t="str">
        <f>VLOOKUP(A83,'26.6'!A:K,9,0)</f>
        <v>471-8575</v>
      </c>
      <c r="I83" s="2" t="str">
        <f>VLOOKUP(A83,'26.6'!A:K,10,0)</f>
        <v>골격교정서비스, 8대수기요법, 추나, 견인, 도수</v>
      </c>
      <c r="J83" s="227" t="str">
        <f>VLOOKUP(A83,'26.6'!A:K,11,0)</f>
        <v>골격교정, 추나, 견인, 도수, 요추·경추 교정, 안마바우처 지역사회서비스투자사업</v>
      </c>
    </row>
    <row r="84" spans="1:10" ht="31.5" customHeight="1" x14ac:dyDescent="0.3">
      <c r="A84" t="s">
        <v>790</v>
      </c>
      <c r="B84" s="186">
        <f t="shared" si="1"/>
        <v>81</v>
      </c>
      <c r="C84" s="186" t="s">
        <v>248</v>
      </c>
      <c r="D84" s="190">
        <v>1</v>
      </c>
      <c r="E84" s="186" t="s">
        <v>249</v>
      </c>
      <c r="F84" s="189" t="str">
        <f>VLOOKUP(A84,'26.6'!A:K,7,0)</f>
        <v>월명로 410(미원동)</v>
      </c>
      <c r="G84" s="186" t="str">
        <f>VLOOKUP(A84,'26.6'!A:K,8,0)</f>
        <v>흥남동</v>
      </c>
      <c r="H84" s="224" t="str">
        <f>VLOOKUP(A84,'26.6'!A:K,9,0)</f>
        <v>461-7075</v>
      </c>
      <c r="I84" s="189" t="str">
        <f>VLOOKUP(A84,'26.6'!A:K,10,0)</f>
        <v>예술심리, 미술심리, 음악심리, 예술(바이올린, 플루트)</v>
      </c>
      <c r="J84" s="228" t="str">
        <f>VLOOKUP(A84,'26.6'!A:K,11,0)</f>
        <v>지역사회투자서비스, 아동정서발달서비스, 예술심리, 클래식, 아동 및 청소년 지역사회서비스투자사업</v>
      </c>
    </row>
    <row r="85" spans="1:10" ht="31.5" customHeight="1" x14ac:dyDescent="0.3">
      <c r="A85" t="s">
        <v>791</v>
      </c>
      <c r="B85" s="186">
        <f t="shared" si="1"/>
        <v>82</v>
      </c>
      <c r="C85" s="186" t="s">
        <v>248</v>
      </c>
      <c r="D85" s="199">
        <v>2</v>
      </c>
      <c r="E85" s="200" t="s">
        <v>102</v>
      </c>
      <c r="F85" s="189" t="str">
        <f>VLOOKUP(A85,'26.6'!A:K,7,0)</f>
        <v>나운안 1길 19, 202호(나운동, G빌딩)</v>
      </c>
      <c r="G85" s="186" t="str">
        <f>VLOOKUP(A85,'26.6'!A:K,8,0)</f>
        <v>나운2동</v>
      </c>
      <c r="H85" s="224" t="str">
        <f>VLOOKUP(A85,'26.6'!A:K,9,0)</f>
        <v>464-9592</v>
      </c>
      <c r="I85" s="189" t="str">
        <f>VLOOKUP(A85,'26.6'!A:K,10,0)</f>
        <v>언어발달, 발달지연, 아동심리, 부모코칭, 정신건강</v>
      </c>
      <c r="J85" s="228" t="str">
        <f>VLOOKUP(A85,'26.6'!A:K,11,0)</f>
        <v>ADHD, 음악놀이 , 불안장애, 문제행동, 심리안정 지역사회서비스투자사업</v>
      </c>
    </row>
    <row r="86" spans="1:10" ht="31.5" customHeight="1" x14ac:dyDescent="0.3">
      <c r="A86" t="s">
        <v>792</v>
      </c>
      <c r="B86" s="186">
        <f t="shared" si="1"/>
        <v>83</v>
      </c>
      <c r="C86" s="186" t="s">
        <v>248</v>
      </c>
      <c r="D86" s="190">
        <v>3</v>
      </c>
      <c r="E86" s="186" t="s">
        <v>376</v>
      </c>
      <c r="F86" s="189" t="str">
        <f>VLOOKUP(A86,'26.6'!A:K,7,0)</f>
        <v>공항로 250, 2층(산북동)</v>
      </c>
      <c r="G86" s="186" t="str">
        <f>VLOOKUP(A86,'26.6'!A:K,8,0)</f>
        <v>미성동</v>
      </c>
      <c r="H86" s="224" t="str">
        <f>VLOOKUP(A86,'26.6'!A:K,9,0)</f>
        <v>462-7739</v>
      </c>
      <c r="I86" s="189" t="str">
        <f>VLOOKUP(A86,'26.6'!A:K,10,0)</f>
        <v>제공자료없음</v>
      </c>
      <c r="J86" s="228" t="str">
        <f>VLOOKUP(A86,'26.6'!A:K,11,0)</f>
        <v>제공자료없음 지역사회서비스투자사업</v>
      </c>
    </row>
    <row r="87" spans="1:10" ht="31.5" customHeight="1" x14ac:dyDescent="0.3">
      <c r="A87" t="s">
        <v>793</v>
      </c>
      <c r="B87" s="186">
        <f t="shared" si="1"/>
        <v>84</v>
      </c>
      <c r="C87" s="186" t="s">
        <v>248</v>
      </c>
      <c r="D87" s="190">
        <v>4</v>
      </c>
      <c r="E87" s="186" t="s">
        <v>242</v>
      </c>
      <c r="F87" s="189" t="str">
        <f>VLOOKUP(A87,'26.6'!A:K,7,0)</f>
        <v>대학로 305, 2층(나운동)</v>
      </c>
      <c r="G87" s="186" t="str">
        <f>VLOOKUP(A87,'26.6'!A:K,8,0)</f>
        <v>나운1동</v>
      </c>
      <c r="H87" s="224" t="str">
        <f>VLOOKUP(A87,'26.6'!A:K,9,0)</f>
        <v>468-4180</v>
      </c>
      <c r="I87" s="189" t="str">
        <f>VLOOKUP(A87,'26.6'!A:K,10,0)</f>
        <v>클래식 악기, 실용악기를 통한 또래관계증진</v>
      </c>
      <c r="J87" s="228" t="str">
        <f>VLOOKUP(A87,'26.6'!A:K,11,0)</f>
        <v>심리검사, 예술치료, 인지기능향상, 상호작용향상, 또래관계향상 지역사회서비스투자사업</v>
      </c>
    </row>
    <row r="88" spans="1:10" ht="31.5" customHeight="1" x14ac:dyDescent="0.3">
      <c r="A88" t="s">
        <v>794</v>
      </c>
      <c r="B88" s="186">
        <f t="shared" si="1"/>
        <v>85</v>
      </c>
      <c r="C88" s="186" t="s">
        <v>248</v>
      </c>
      <c r="D88" s="190">
        <v>5</v>
      </c>
      <c r="E88" s="186" t="s">
        <v>254</v>
      </c>
      <c r="F88" s="189" t="str">
        <f>VLOOKUP(A88,'26.6'!A:K,7,0)</f>
        <v>수송로 204, 4층(수송동, 전진빌딩)</v>
      </c>
      <c r="G88" s="186" t="str">
        <f>VLOOKUP(A88,'26.6'!A:K,8,0)</f>
        <v>수송동</v>
      </c>
      <c r="H88" s="224" t="str">
        <f>VLOOKUP(A88,'26.6'!A:K,9,0)</f>
        <v>461-3113</v>
      </c>
      <c r="I88" s="189" t="str">
        <f>VLOOKUP(A88,'26.6'!A:K,10,0)</f>
        <v xml:space="preserve">미술심리(미술활동). 클래식악기(피아노), 음악심리, 사회성향상, 정서표현  
</v>
      </c>
      <c r="J88" s="228" t="str">
        <f>VLOOKUP(A88,'26.6'!A:K,11,0)</f>
        <v>군산아동정서발달지원서비스, 미술활동, 악기(피아노), 자아존중감형성, 사회성발달, 정서발달, 아동 및 청소년, 지역사회서비스투자사업</v>
      </c>
    </row>
    <row r="89" spans="1:10" ht="31.5" customHeight="1" x14ac:dyDescent="0.3">
      <c r="A89" t="s">
        <v>795</v>
      </c>
      <c r="B89" s="186">
        <f t="shared" si="1"/>
        <v>86</v>
      </c>
      <c r="C89" s="186" t="s">
        <v>248</v>
      </c>
      <c r="D89" s="190">
        <v>6</v>
      </c>
      <c r="E89" s="186" t="s">
        <v>260</v>
      </c>
      <c r="F89" s="189" t="str">
        <f>VLOOKUP(A89,'26.6'!A:K,7,0)</f>
        <v>대학로 305, 3층(나운동)</v>
      </c>
      <c r="G89" s="186" t="str">
        <f>VLOOKUP(A89,'26.6'!A:K,8,0)</f>
        <v>나운1동</v>
      </c>
      <c r="H89" s="224" t="str">
        <f>VLOOKUP(A89,'26.6'!A:K,9,0)</f>
        <v>063-912-9127</v>
      </c>
      <c r="I89" s="189" t="str">
        <f>VLOOKUP(A89,'26.6'!A:K,10,0)</f>
        <v>놀이치료, 음악치료, 미술치료, 발달재활,심리상담</v>
      </c>
      <c r="J89" s="228" t="str">
        <f>VLOOKUP(A89,'26.6'!A:K,11,0)</f>
        <v>개인상담. 부모상담. 발달재활, 놀이치료, 음악치료, 미술치료, 재활사자격보유 지역사회서비스투자사업</v>
      </c>
    </row>
    <row r="90" spans="1:10" ht="31.5" customHeight="1" x14ac:dyDescent="0.3">
      <c r="A90" t="s">
        <v>796</v>
      </c>
      <c r="B90" s="186">
        <f t="shared" si="1"/>
        <v>87</v>
      </c>
      <c r="C90" s="186" t="s">
        <v>248</v>
      </c>
      <c r="D90" s="190">
        <v>7</v>
      </c>
      <c r="E90" s="186" t="s">
        <v>264</v>
      </c>
      <c r="F90" s="189" t="str">
        <f>VLOOKUP(A90,'26.6'!A:K,7,0)</f>
        <v>계산로87-6 제3층 302호(지곡동)</v>
      </c>
      <c r="G90" s="186" t="str">
        <f>VLOOKUP(A90,'26.6'!A:K,8,0)</f>
        <v>수송동</v>
      </c>
      <c r="H90" s="224" t="str">
        <f>VLOOKUP(A90,'26.6'!A:K,9,0)</f>
        <v>462-9991</v>
      </c>
      <c r="I90" s="189" t="str">
        <f>VLOOKUP(A90,'26.6'!A:K,10,0)</f>
        <v>정서조절,긍넝적행동강화,사회성향상,미술.음악활동</v>
      </c>
      <c r="J90" s="228" t="str">
        <f>VLOOKUP(A90,'26.6'!A:K,11,0)</f>
        <v>아동정서발달서비스, 지역사회투자사업 지역사회서비스투자사업</v>
      </c>
    </row>
    <row r="91" spans="1:10" ht="31.5" customHeight="1" x14ac:dyDescent="0.3">
      <c r="A91" t="s">
        <v>797</v>
      </c>
      <c r="B91" s="186">
        <f t="shared" si="1"/>
        <v>88</v>
      </c>
      <c r="C91" s="186" t="s">
        <v>248</v>
      </c>
      <c r="D91" s="190">
        <v>8</v>
      </c>
      <c r="E91" s="186" t="s">
        <v>268</v>
      </c>
      <c r="F91" s="189" t="str">
        <f>VLOOKUP(A91,'26.6'!A:K,7,0)</f>
        <v>수송로279, 3층 302호(미장동)</v>
      </c>
      <c r="G91" s="186" t="str">
        <f>VLOOKUP(A91,'26.6'!A:K,8,0)</f>
        <v>수송동</v>
      </c>
      <c r="H91" s="224" t="str">
        <f>VLOOKUP(A91,'26.6'!A:K,9,0)</f>
        <v>466-8445</v>
      </c>
      <c r="I91" s="189" t="str">
        <f>VLOOKUP(A91,'26.6'!A:K,10,0)</f>
        <v>첼로수업, 바이올린수업, 정서수업. 합주수업</v>
      </c>
      <c r="J91" s="228" t="str">
        <f>VLOOKUP(A91,'26.6'!A:K,11,0)</f>
        <v>첼로,바이올린, 정서, 악기합주 지역사회서비스투자사업</v>
      </c>
    </row>
    <row r="92" spans="1:10" ht="31.5" customHeight="1" x14ac:dyDescent="0.3">
      <c r="A92" t="s">
        <v>798</v>
      </c>
      <c r="B92" s="186">
        <f t="shared" si="1"/>
        <v>89</v>
      </c>
      <c r="C92" s="186" t="s">
        <v>248</v>
      </c>
      <c r="D92" s="190">
        <v>9</v>
      </c>
      <c r="E92" s="186" t="s">
        <v>272</v>
      </c>
      <c r="F92" s="189" t="str">
        <f>VLOOKUP(A92,'26.6'!A:K,7,0)</f>
        <v>궁포안2길 27, 401호(조촌동)</v>
      </c>
      <c r="G92" s="186" t="str">
        <f>VLOOKUP(A92,'26.6'!A:K,8,0)</f>
        <v>조촌동</v>
      </c>
      <c r="H92" s="224" t="str">
        <f>VLOOKUP(A92,'26.6'!A:K,9,0)</f>
        <v>442-9979</v>
      </c>
      <c r="I92" s="189" t="str">
        <f>VLOOKUP(A92,'26.6'!A:K,10,0)</f>
        <v>미술활동, 정서표현, 사회성향상, 자아존중감향상, 전자피아노</v>
      </c>
      <c r="J92" s="228" t="str">
        <f>VLOOKUP(A92,'26.6'!A:K,11,0)</f>
        <v xml:space="preserve"> 미술, 감정표현, 창의성, 사회성, 자아존중감, 전자피아노, 정서발달 지역사회서비스투자사업</v>
      </c>
    </row>
    <row r="93" spans="1:10" ht="31.5" customHeight="1" x14ac:dyDescent="0.3">
      <c r="A93" t="s">
        <v>799</v>
      </c>
      <c r="B93" s="36">
        <f t="shared" si="1"/>
        <v>90</v>
      </c>
      <c r="C93" s="36" t="s">
        <v>335</v>
      </c>
      <c r="D93" s="6">
        <v>1</v>
      </c>
      <c r="E93" s="36" t="s">
        <v>401</v>
      </c>
      <c r="F93" s="2" t="str">
        <f>VLOOKUP(A93,'26.6'!A:K,7,0)</f>
        <v>수송로 86, 1동 203호(나운동)</v>
      </c>
      <c r="G93" s="101" t="str">
        <f>VLOOKUP(A93,'26.6'!A:K,8,0)</f>
        <v>나운2동</v>
      </c>
      <c r="H93" s="38" t="str">
        <f>VLOOKUP(A93,'26.6'!A:K,9,0)</f>
        <v>452-2679
070-4206-2679</v>
      </c>
      <c r="I93" s="2" t="str">
        <f>VLOOKUP(A93,'26.6'!A:K,10,0)</f>
        <v>자존감, 리더쉽, 진로탐색, 자기주도, 체험활동</v>
      </c>
      <c r="J93" s="227" t="str">
        <f>VLOOKUP(A93,'26.6'!A:K,11,0)</f>
        <v>아동청소년비전형성서비스, 자존감형성, 리더십, 진로탐색 지역사회서비스투자사업</v>
      </c>
    </row>
    <row r="94" spans="1:10" ht="31.5" customHeight="1" x14ac:dyDescent="0.3">
      <c r="A94" t="s">
        <v>800</v>
      </c>
      <c r="B94" s="36">
        <f t="shared" si="1"/>
        <v>91</v>
      </c>
      <c r="C94" s="36" t="s">
        <v>335</v>
      </c>
      <c r="D94" s="6">
        <v>2</v>
      </c>
      <c r="E94" s="36" t="s">
        <v>204</v>
      </c>
      <c r="F94" s="2" t="str">
        <f>VLOOKUP(A94,'26.6'!A:K,7,0)</f>
        <v>수송로 204, 4층 (수송동, 전진빌딩)</v>
      </c>
      <c r="G94" s="101" t="str">
        <f>VLOOKUP(A94,'26.6'!A:K,8,0)</f>
        <v>수송동</v>
      </c>
      <c r="H94" s="38" t="str">
        <f>VLOOKUP(A94,'26.6'!A:K,9,0)</f>
        <v>466-3900</v>
      </c>
      <c r="I94" s="2" t="str">
        <f>VLOOKUP(A94,'26.6'!A:K,10,0)</f>
        <v>진로코칭,라이프코칭, 학습성장, 목표설정, 부모코칭</v>
      </c>
      <c r="J94" s="227" t="str">
        <f>VLOOKUP(A94,'26.6'!A:K,11,0)</f>
        <v>역사체험, 과학체험, 4차산업체험, 인문사회체험, 교과서 체험 지역사회서비스투자사업</v>
      </c>
    </row>
    <row r="95" spans="1:10" ht="31.5" customHeight="1" x14ac:dyDescent="0.3">
      <c r="A95" t="s">
        <v>801</v>
      </c>
      <c r="B95" s="36">
        <f t="shared" si="1"/>
        <v>92</v>
      </c>
      <c r="C95" s="36" t="s">
        <v>335</v>
      </c>
      <c r="D95" s="6">
        <v>3</v>
      </c>
      <c r="E95" s="36" t="s">
        <v>405</v>
      </c>
      <c r="F95" s="2" t="str">
        <f>VLOOKUP(A95,'26.6'!A:K,7,0)</f>
        <v>해망로 86, 1층(중동)</v>
      </c>
      <c r="G95" s="101" t="str">
        <f>VLOOKUP(A95,'26.6'!A:K,8,0)</f>
        <v>중앙동</v>
      </c>
      <c r="H95" s="38" t="str">
        <f>VLOOKUP(A95,'26.6'!A:K,9,0)</f>
        <v>445-1902</v>
      </c>
      <c r="I95" s="2" t="str">
        <f>VLOOKUP(A95,'26.6'!A:K,10,0)</f>
        <v>자존감회복.진로탐색.라이프코칭.품성개발.인권교육</v>
      </c>
      <c r="J95" s="227" t="str">
        <f>VLOOKUP(A95,'26.6'!A:K,11,0)</f>
        <v>직업탐색.감정카드.라이프플래너. 두뇌활용이해.성품카드만들기.인권포스터. 리더십배지만들기 지역사회서비스투자사업</v>
      </c>
    </row>
    <row r="96" spans="1:10" ht="31.5" customHeight="1" x14ac:dyDescent="0.3">
      <c r="A96" t="s">
        <v>802</v>
      </c>
      <c r="B96" s="36">
        <f t="shared" si="1"/>
        <v>93</v>
      </c>
      <c r="C96" s="36" t="s">
        <v>335</v>
      </c>
      <c r="D96" s="6">
        <v>4</v>
      </c>
      <c r="E96" s="36" t="s">
        <v>339</v>
      </c>
      <c r="F96" s="2" t="str">
        <f>VLOOKUP(A96,'26.6'!A:K,7,0)</f>
        <v>대학로 600,전북사회경제혁신타운 413호(신관동)</v>
      </c>
      <c r="G96" s="101" t="str">
        <f>VLOOKUP(A96,'26.6'!A:K,8,0)</f>
        <v>나운3동</v>
      </c>
      <c r="H96" s="38" t="str">
        <f>VLOOKUP(A96,'26.6'!A:K,9,0)</f>
        <v>732-9261</v>
      </c>
      <c r="I96" s="2" t="str">
        <f>VLOOKUP(A96,'26.6'!A:K,10,0)</f>
        <v>역사교육,진로탐색,리더쉽함양,
라이프코칭,역사체험프로그램</v>
      </c>
      <c r="J96" s="227" t="str">
        <f>VLOOKUP(A96,'26.6'!A:K,11,0)</f>
        <v>인물탐구,역사인물,직업탐구,체험탐구,체험활동,분야별직업,문화유산 지역사회서비스투자사업</v>
      </c>
    </row>
    <row r="97" spans="1:10" ht="31.5" customHeight="1" x14ac:dyDescent="0.3">
      <c r="A97" t="s">
        <v>803</v>
      </c>
      <c r="B97" s="36">
        <f t="shared" si="1"/>
        <v>94</v>
      </c>
      <c r="C97" s="36" t="s">
        <v>335</v>
      </c>
      <c r="D97" s="6">
        <v>5</v>
      </c>
      <c r="E97" s="36" t="s">
        <v>343</v>
      </c>
      <c r="F97" s="2" t="str">
        <f>VLOOKUP(A97,'26.6'!A:K,7,0)</f>
        <v>신지길 12(지곡동)</v>
      </c>
      <c r="G97" s="101" t="str">
        <f>VLOOKUP(A97,'26.6'!A:K,8,0)</f>
        <v>수송동</v>
      </c>
      <c r="H97" s="38" t="str">
        <f>VLOOKUP(A97,'26.6'!A:K,9,0)</f>
        <v>063-466-1325</v>
      </c>
      <c r="I97" s="2" t="str">
        <f>VLOOKUP(A97,'26.6'!A:K,10,0)</f>
        <v>라이프코칭. 리더십. 진로탐색. 자기주도학습의 체험활동</v>
      </c>
      <c r="J97" s="227" t="str">
        <f>VLOOKUP(A97,'26.6'!A:K,11,0)</f>
        <v>상호적 교감. 예방적 서비스, 사회성 향상 및 촉진 지역사회서비스투자사업</v>
      </c>
    </row>
    <row r="98" spans="1:10" ht="31.5" customHeight="1" x14ac:dyDescent="0.3">
      <c r="A98" t="s">
        <v>804</v>
      </c>
      <c r="B98" s="36">
        <f t="shared" si="1"/>
        <v>95</v>
      </c>
      <c r="C98" s="36" t="s">
        <v>335</v>
      </c>
      <c r="D98" s="6">
        <v>6</v>
      </c>
      <c r="E98" s="36" t="s">
        <v>347</v>
      </c>
      <c r="F98" s="2" t="str">
        <f>VLOOKUP(A98,'26.6'!A:K,7,0)</f>
        <v>수송1길19, 서경빌딩 202호</v>
      </c>
      <c r="G98" s="101" t="str">
        <f>VLOOKUP(A98,'26.6'!A:K,8,0)</f>
        <v>수송동</v>
      </c>
      <c r="H98" s="38" t="str">
        <f>VLOOKUP(A98,'26.6'!A:K,9,0)</f>
        <v>467-5546</v>
      </c>
      <c r="I98" s="2" t="str">
        <f>VLOOKUP(A98,'26.6'!A:K,10,0)</f>
        <v>라이프코칭,리더쉽,진로탐색,자기주도학습,창의적체험활동</v>
      </c>
      <c r="J98" s="227" t="str">
        <f>VLOOKUP(A98,'26.6'!A:K,11,0)</f>
        <v>라이프코칭,리더쉽,진로탐색,자기주도학습,창의적체험활동,과학예술전시관, 역사유적지 지역사회서비스투자사업</v>
      </c>
    </row>
    <row r="99" spans="1:10" ht="31.5" customHeight="1" x14ac:dyDescent="0.3">
      <c r="A99" t="s">
        <v>805</v>
      </c>
      <c r="B99" s="36">
        <f t="shared" si="1"/>
        <v>96</v>
      </c>
      <c r="C99" s="36" t="s">
        <v>335</v>
      </c>
      <c r="D99" s="6">
        <v>7</v>
      </c>
      <c r="E99" s="101" t="s">
        <v>351</v>
      </c>
      <c r="F99" s="2" t="str">
        <f>VLOOKUP(A99,'26.6'!A:K,7,0)</f>
        <v>월명로247, 3층 302호(수송동)</v>
      </c>
      <c r="G99" s="101" t="str">
        <f>VLOOKUP(A99,'26.6'!A:K,8,0)</f>
        <v>수송동</v>
      </c>
      <c r="H99" s="38" t="str">
        <f>VLOOKUP(A99,'26.6'!A:K,9,0)</f>
        <v>이0-3347-9261</v>
      </c>
      <c r="I99" s="2" t="str">
        <f>VLOOKUP(A99,'26.6'!A:K,10,0)</f>
        <v>로봇과학,로봇코딩, 코딩,인공지능코딩, 3D펜창작</v>
      </c>
      <c r="J99" s="227" t="str">
        <f>VLOOKUP(A99,'26.6'!A:K,11,0)</f>
        <v>로봇과학,로봇코딩, 코딩,인공지능코딩, 3D펜 창작, 미래인재교육 지역사회서비스투자사업</v>
      </c>
    </row>
    <row r="100" spans="1:10" ht="31.5" customHeight="1" x14ac:dyDescent="0.3">
      <c r="A100" t="s">
        <v>806</v>
      </c>
      <c r="B100" s="36">
        <f t="shared" si="1"/>
        <v>97</v>
      </c>
      <c r="C100" s="36" t="s">
        <v>335</v>
      </c>
      <c r="D100" s="6">
        <v>8</v>
      </c>
      <c r="E100" s="101" t="s">
        <v>272</v>
      </c>
      <c r="F100" s="2" t="str">
        <f>VLOOKUP(A100,'26.6'!A:K,7,0)</f>
        <v>궁포안2길 27, 401호(조촌동)</v>
      </c>
      <c r="G100" s="101" t="str">
        <f>VLOOKUP(A100,'26.6'!A:K,8,0)</f>
        <v>조촌동</v>
      </c>
      <c r="H100" s="38" t="str">
        <f>VLOOKUP(A100,'26.6'!A:K,9,0)</f>
        <v>442-9979</v>
      </c>
      <c r="I100" s="2" t="str">
        <f>VLOOKUP(A100,'26.6'!A:K,10,0)</f>
        <v>라이프코칭, 독서활동, 진로탐색, 자기주도력향상, 사회성향상</v>
      </c>
      <c r="J100" s="227" t="str">
        <f>VLOOKUP(A100,'26.6'!A:K,11,0)</f>
        <v xml:space="preserve"> 라이프코칭, 독서, 진로탐색, 자기주도력, 문해력, 사고력, 자아존중감 지역사회서비스투자사업</v>
      </c>
    </row>
    <row r="101" spans="1:10" ht="31.5" customHeight="1" x14ac:dyDescent="0.3">
      <c r="A101" t="s">
        <v>807</v>
      </c>
      <c r="B101" s="186">
        <f t="shared" si="1"/>
        <v>98</v>
      </c>
      <c r="C101" s="186" t="s">
        <v>97</v>
      </c>
      <c r="D101" s="190">
        <v>1</v>
      </c>
      <c r="E101" s="186" t="s">
        <v>48</v>
      </c>
      <c r="F101" s="189" t="str">
        <f>VLOOKUP(A101,'26.6'!A:K,7,0)</f>
        <v>수송남로 20, 5층(수송동, 뉴그린빌딩)</v>
      </c>
      <c r="G101" s="186" t="str">
        <f>VLOOKUP(A101,'26.6'!A:K,8,0)</f>
        <v>수송동</v>
      </c>
      <c r="H101" s="224" t="str">
        <f>VLOOKUP(A101,'26.6'!A:K,9,0)</f>
        <v>468-8396</v>
      </c>
      <c r="I101" s="189" t="str">
        <f>VLOOKUP(A101,'26.6'!A:K,10,0)</f>
        <v>통합예술심리치료,통합예술감각치료</v>
      </c>
      <c r="J101" s="228" t="str">
        <f>VLOOKUP(A101,'26.6'!A:K,11,0)</f>
        <v>심리치료, 심리상담, 미술치료, 음악치료, 행동치료, 인지행동치료 지역사회서비스투자사업</v>
      </c>
    </row>
    <row r="102" spans="1:10" ht="31.5" customHeight="1" x14ac:dyDescent="0.3">
      <c r="A102" t="s">
        <v>808</v>
      </c>
      <c r="B102" s="186">
        <f t="shared" si="1"/>
        <v>99</v>
      </c>
      <c r="C102" s="186" t="s">
        <v>97</v>
      </c>
      <c r="D102" s="190">
        <v>2</v>
      </c>
      <c r="E102" s="186" t="s">
        <v>43</v>
      </c>
      <c r="F102" s="189" t="str">
        <f>VLOOKUP(A102,'26.6'!A:K,7,0)</f>
        <v>월명로 215, 4층 403호(수송동, 시티월드)</v>
      </c>
      <c r="G102" s="186" t="str">
        <f>VLOOKUP(A102,'26.6'!A:K,8,0)</f>
        <v>수송동</v>
      </c>
      <c r="H102" s="224" t="str">
        <f>VLOOKUP(A102,'26.6'!A:K,9,0)</f>
        <v>466-6454</v>
      </c>
      <c r="I102" s="189" t="str">
        <f>VLOOKUP(A102,'26.6'!A:K,10,0)</f>
        <v>심리상담, 미술치료, 언어치료, 음악치료, 양육코칭</v>
      </c>
      <c r="J102" s="228" t="str">
        <f>VLOOKUP(A102,'26.6'!A:K,11,0)</f>
        <v>정서안정 지원, 주의집중 향상, 불안·우울 완화, 문제행동 감소, 충동조절 향상, 
자존감 향상, 사회성 발달 지역사회서비스투자사업</v>
      </c>
    </row>
    <row r="103" spans="1:10" ht="31.5" customHeight="1" x14ac:dyDescent="0.3">
      <c r="A103" t="s">
        <v>809</v>
      </c>
      <c r="B103" s="186">
        <f t="shared" si="1"/>
        <v>100</v>
      </c>
      <c r="C103" s="186" t="s">
        <v>97</v>
      </c>
      <c r="D103" s="190">
        <v>3</v>
      </c>
      <c r="E103" s="186" t="s">
        <v>328</v>
      </c>
      <c r="F103" s="189" t="str">
        <f>VLOOKUP(A103,'26.6'!A:K,7,0)</f>
        <v>축동1길 7, 4층(수송동, 성우빌빙)</v>
      </c>
      <c r="G103" s="186" t="str">
        <f>VLOOKUP(A103,'26.6'!A:K,8,0)</f>
        <v>수송동</v>
      </c>
      <c r="H103" s="224" t="str">
        <f>VLOOKUP(A103,'26.6'!A:K,9,0)</f>
        <v>466-8322</v>
      </c>
      <c r="I103" s="189" t="str">
        <f>VLOOKUP(A103,'26.6'!A:K,10,0)</f>
        <v>미술치료,언어치료,놀이치료,심리치료,인지치료</v>
      </c>
      <c r="J103" s="228" t="str">
        <f>VLOOKUP(A103,'26.6'!A:K,11,0)</f>
        <v>바우처,아동청소년심리지원서비스,미술치료,언어치료,놀이치료,사회성,인지치료 지역사회서비스투자사업</v>
      </c>
    </row>
    <row r="104" spans="1:10" ht="31.5" customHeight="1" x14ac:dyDescent="0.3">
      <c r="A104" t="s">
        <v>810</v>
      </c>
      <c r="B104" s="186">
        <f t="shared" si="1"/>
        <v>101</v>
      </c>
      <c r="C104" s="186" t="s">
        <v>97</v>
      </c>
      <c r="D104" s="190">
        <v>4</v>
      </c>
      <c r="E104" s="186" t="s">
        <v>58</v>
      </c>
      <c r="F104" s="189" t="str">
        <f>VLOOKUP(A104,'26.6'!A:K,7,0)</f>
        <v>수송동로 105, 702동 101호(수송동, 제일오투그란떼)</v>
      </c>
      <c r="G104" s="186" t="str">
        <f>VLOOKUP(A104,'26.6'!A:K,8,0)</f>
        <v>수송동</v>
      </c>
      <c r="H104" s="224" t="str">
        <f>VLOOKUP(A104,'26.6'!A:K,9,0)</f>
        <v>452-3642</v>
      </c>
      <c r="I104" s="189" t="str">
        <f>VLOOKUP(A104,'26.6'!A:K,10,0)</f>
        <v>언어재활, 인지재활, 행동재활,미술재할</v>
      </c>
      <c r="J104" s="228" t="str">
        <f>VLOOKUP(A104,'26.6'!A:K,11,0)</f>
        <v>표현언어, 수용언어, 조기중재, 조음치료, 유창성치료, 인지능력향상, 행동수정 지역사회서비스투자사업</v>
      </c>
    </row>
    <row r="105" spans="1:10" ht="31.5" customHeight="1" x14ac:dyDescent="0.3">
      <c r="A105" t="s">
        <v>811</v>
      </c>
      <c r="B105" s="186">
        <f t="shared" si="1"/>
        <v>102</v>
      </c>
      <c r="C105" s="186" t="s">
        <v>97</v>
      </c>
      <c r="D105" s="190">
        <v>5</v>
      </c>
      <c r="E105" s="186" t="s">
        <v>62</v>
      </c>
      <c r="F105" s="189" t="str">
        <f>VLOOKUP(A105,'26.6'!A:K,7,0)</f>
        <v>대학로 245, 2층 202호(나운동, 라파빌딩)</v>
      </c>
      <c r="G105" s="186" t="str">
        <f>VLOOKUP(A105,'26.6'!A:K,8,0)</f>
        <v>나운1동</v>
      </c>
      <c r="H105" s="224" t="str">
        <f>VLOOKUP(A105,'26.6'!A:K,9,0)</f>
        <v>465-9999</v>
      </c>
      <c r="I105" s="189" t="str">
        <f>VLOOKUP(A105,'26.6'!A:K,10,0)</f>
        <v>인지학습치료,미술심리치료</v>
      </c>
      <c r="J105" s="228" t="str">
        <f>VLOOKUP(A105,'26.6'!A:K,11,0)</f>
        <v>아동청소년의 정서, 행동적 부적응에 대해 적합한 조기개입을 통하여 건강한 심리정서 성장 지원,경계선급 지능 개선</v>
      </c>
    </row>
    <row r="106" spans="1:10" ht="31.5" customHeight="1" x14ac:dyDescent="0.3">
      <c r="A106" t="s">
        <v>812</v>
      </c>
      <c r="B106" s="186">
        <f t="shared" si="1"/>
        <v>103</v>
      </c>
      <c r="C106" s="186" t="s">
        <v>97</v>
      </c>
      <c r="D106" s="190">
        <v>6</v>
      </c>
      <c r="E106" s="186" t="s">
        <v>82</v>
      </c>
      <c r="F106" s="189" t="str">
        <f>VLOOKUP(A106,'26.6'!A:K,7,0)</f>
        <v>공단대로 292,3층(수송동, 백토빌딩)</v>
      </c>
      <c r="G106" s="186" t="str">
        <f>VLOOKUP(A106,'26.6'!A:K,8,0)</f>
        <v>수송동</v>
      </c>
      <c r="H106" s="224" t="str">
        <f>VLOOKUP(A106,'26.6'!A:K,9,0)</f>
        <v>465-7808</v>
      </c>
      <c r="I106" s="189" t="str">
        <f>VLOOKUP(A106,'26.6'!A:K,10,0)</f>
        <v>언어치료, 미술치료, 언어·심리평가</v>
      </c>
      <c r="J106" s="228" t="str">
        <f>VLOOKUP(A106,'26.6'!A:K,11,0)</f>
        <v>치료지원서비스, 방과후서비스, 사회성그룹, 읽기, 화용, RT 지역사회서비스투자사업</v>
      </c>
    </row>
    <row r="107" spans="1:10" ht="31.5" customHeight="1" x14ac:dyDescent="0.3">
      <c r="A107" t="s">
        <v>813</v>
      </c>
      <c r="B107" s="186">
        <f t="shared" si="1"/>
        <v>104</v>
      </c>
      <c r="C107" s="186" t="s">
        <v>97</v>
      </c>
      <c r="D107" s="190">
        <v>7</v>
      </c>
      <c r="E107" s="186" t="s">
        <v>187</v>
      </c>
      <c r="F107" s="189" t="str">
        <f>VLOOKUP(A107,'26.6'!A:K,7,0)</f>
        <v>계산2길 87-35, 1층(지곡동)</v>
      </c>
      <c r="G107" s="186" t="str">
        <f>VLOOKUP(A107,'26.6'!A:K,8,0)</f>
        <v>수송동</v>
      </c>
      <c r="H107" s="224" t="str">
        <f>VLOOKUP(A107,'26.6'!A:K,9,0)</f>
        <v>467-4894</v>
      </c>
      <c r="I107" s="189" t="str">
        <f>VLOOKUP(A107,'26.6'!A:K,10,0)</f>
        <v>아동심리, 미술심리, 심리상담, 푸드아트</v>
      </c>
      <c r="J107" s="228" t="str">
        <f>VLOOKUP(A107,'26.6'!A:K,11,0)</f>
        <v>미술치료, 푸드테라피, 게임놀이상담 지역사회서비스투자사업</v>
      </c>
    </row>
    <row r="108" spans="1:10" ht="31.5" customHeight="1" x14ac:dyDescent="0.3">
      <c r="A108" t="s">
        <v>814</v>
      </c>
      <c r="B108" s="186">
        <f t="shared" si="1"/>
        <v>105</v>
      </c>
      <c r="C108" s="186" t="s">
        <v>97</v>
      </c>
      <c r="D108" s="190">
        <v>8</v>
      </c>
      <c r="E108" s="186" t="s">
        <v>38</v>
      </c>
      <c r="F108" s="189" t="str">
        <f>VLOOKUP(A108,'26.6'!A:K,7,0)</f>
        <v>수송로 163, 3층(수송동, 예봉프라자)</v>
      </c>
      <c r="G108" s="186" t="str">
        <f>VLOOKUP(A108,'26.6'!A:K,8,0)</f>
        <v>수송동</v>
      </c>
      <c r="H108" s="224" t="str">
        <f>VLOOKUP(A108,'26.6'!A:K,9,0)</f>
        <v>465-5997</v>
      </c>
      <c r="I108" s="189" t="str">
        <f>VLOOKUP(A108,'26.6'!A:K,10,0)</f>
        <v>모래놀이, 미술치료, 놀이치료, 언어치료</v>
      </c>
      <c r="J108" s="228" t="str">
        <f>VLOOKUP(A108,'26.6'!A:K,11,0)</f>
        <v>ADHD, 사회성프로그램, 아동심리, 발달지연 지역사회서비스투자사업</v>
      </c>
    </row>
    <row r="109" spans="1:10" ht="31.5" customHeight="1" x14ac:dyDescent="0.3">
      <c r="A109" t="s">
        <v>815</v>
      </c>
      <c r="B109" s="186">
        <f t="shared" si="1"/>
        <v>106</v>
      </c>
      <c r="C109" s="186" t="s">
        <v>97</v>
      </c>
      <c r="D109" s="190">
        <v>9</v>
      </c>
      <c r="E109" s="186" t="s">
        <v>170</v>
      </c>
      <c r="F109" s="189" t="str">
        <f>VLOOKUP(A109,'26.6'!A:K,7,0)</f>
        <v>공단대로 441, 2층(나운동, 상우빌딩)</v>
      </c>
      <c r="G109" s="186" t="str">
        <f>VLOOKUP(A109,'26.6'!A:K,8,0)</f>
        <v>나운3동</v>
      </c>
      <c r="H109" s="224" t="str">
        <f>VLOOKUP(A109,'26.6'!A:K,9,0)</f>
        <v>464-7120</v>
      </c>
      <c r="I109" s="189" t="str">
        <f>VLOOKUP(A109,'26.6'!A:K,10,0)</f>
        <v xml:space="preserve">언어치료. 미술치료. </v>
      </c>
      <c r="J109" s="228" t="str">
        <f>VLOOKUP(A109,'26.6'!A:K,11,0)</f>
        <v>언어발달. 유창성. ADHD. 무발화언어. 자폐성장애. 지적장애. 아동미술심리. 지역사회서비스투자사업</v>
      </c>
    </row>
    <row r="110" spans="1:10" ht="31.5" customHeight="1" x14ac:dyDescent="0.3">
      <c r="A110" t="s">
        <v>816</v>
      </c>
      <c r="B110" s="186">
        <f t="shared" si="1"/>
        <v>107</v>
      </c>
      <c r="C110" s="186" t="s">
        <v>97</v>
      </c>
      <c r="D110" s="190">
        <v>10</v>
      </c>
      <c r="E110" s="186" t="s">
        <v>197</v>
      </c>
      <c r="F110" s="189" t="str">
        <f>VLOOKUP(A110,'26.6'!A:K,7,0)</f>
        <v>나운로 4, 303호(문화동, 현대코아)</v>
      </c>
      <c r="G110" s="186" t="str">
        <f>VLOOKUP(A110,'26.6'!A:K,8,0)</f>
        <v>신풍동</v>
      </c>
      <c r="H110" s="224" t="str">
        <f>VLOOKUP(A110,'26.6'!A:K,9,0)</f>
        <v>442-0575</v>
      </c>
      <c r="I110" s="189" t="str">
        <f>VLOOKUP(A110,'26.6'!A:K,10,0)</f>
        <v>언어치료,미술치료,음악치료,감각통합,인지치료</v>
      </c>
      <c r="J110" s="228" t="str">
        <f>VLOOKUP(A110,'26.6'!A:K,11,0)</f>
        <v>아동청소년심리정서바우처, 발달재활바우처, 경계선 지능 및 난독증 전문, 부모교육, 치유농업, 긍정적행동지원, 반응성교수  지역사회서비스투자사업</v>
      </c>
    </row>
    <row r="111" spans="1:10" ht="31.5" customHeight="1" x14ac:dyDescent="0.3">
      <c r="A111" t="s">
        <v>817</v>
      </c>
      <c r="B111" s="186">
        <f t="shared" si="1"/>
        <v>108</v>
      </c>
      <c r="C111" s="186" t="s">
        <v>97</v>
      </c>
      <c r="D111" s="190">
        <v>11</v>
      </c>
      <c r="E111" s="186" t="s">
        <v>102</v>
      </c>
      <c r="F111" s="189" t="str">
        <f>VLOOKUP(A111,'26.6'!A:K,7,0)</f>
        <v>나운안 1길 19, 202호 (나운동, G빌딩)</v>
      </c>
      <c r="G111" s="186" t="str">
        <f>VLOOKUP(A111,'26.6'!A:K,8,0)</f>
        <v>나운2동</v>
      </c>
      <c r="H111" s="224" t="str">
        <f>VLOOKUP(A111,'26.6'!A:K,9,0)</f>
        <v>464-9592</v>
      </c>
      <c r="I111" s="189" t="str">
        <f>VLOOKUP(A111,'26.6'!A:K,10,0)</f>
        <v>언어발달, 발달지연, 아동심리, 부모코칭, 정신건강</v>
      </c>
      <c r="J111" s="228" t="str">
        <f>VLOOKUP(A111,'26.6'!A:K,11,0)</f>
        <v>ADHD, 음악놀이 , 불안장애, 문제행동, 심리안정 지역사회서비스투자사업</v>
      </c>
    </row>
    <row r="112" spans="1:10" ht="31.5" customHeight="1" x14ac:dyDescent="0.3">
      <c r="A112" t="s">
        <v>818</v>
      </c>
      <c r="B112" s="186">
        <f t="shared" si="1"/>
        <v>109</v>
      </c>
      <c r="C112" s="186" t="s">
        <v>97</v>
      </c>
      <c r="D112" s="190">
        <v>12</v>
      </c>
      <c r="E112" s="186" t="s">
        <v>87</v>
      </c>
      <c r="F112" s="189" t="str">
        <f>VLOOKUP(A112,'26.6'!A:K,7,0)</f>
        <v>나운로 4, 306호(문화동, 현대코아)</v>
      </c>
      <c r="G112" s="186" t="str">
        <f>VLOOKUP(A112,'26.6'!A:K,8,0)</f>
        <v>신풍동</v>
      </c>
      <c r="H112" s="224" t="str">
        <f>VLOOKUP(A112,'26.6'!A:K,9,0)</f>
        <v>465-9799</v>
      </c>
      <c r="I112" s="189" t="str">
        <f>VLOOKUP(A112,'26.6'!A:K,10,0)</f>
        <v>언어치료 미술치료</v>
      </c>
      <c r="J112" s="228" t="str">
        <f>VLOOKUP(A112,'26.6'!A:K,11,0)</f>
        <v>주의력결핍및 과잉행동장애, 정서문제, 사회성결여, 언어및 인지문제, 만18세미만아동 지역사회서비스투자사업</v>
      </c>
    </row>
    <row r="113" spans="1:10" ht="31.5" customHeight="1" x14ac:dyDescent="0.3">
      <c r="A113" t="s">
        <v>819</v>
      </c>
      <c r="B113" s="186">
        <f t="shared" si="1"/>
        <v>110</v>
      </c>
      <c r="C113" s="195" t="s">
        <v>97</v>
      </c>
      <c r="D113" s="190">
        <v>13</v>
      </c>
      <c r="E113" s="186" t="s">
        <v>204</v>
      </c>
      <c r="F113" s="189" t="str">
        <f>VLOOKUP(A113,'26.6'!A:K,7,0)</f>
        <v>수송로 204, 4층(수송동, 전진빌딩)</v>
      </c>
      <c r="G113" s="186" t="str">
        <f>VLOOKUP(A113,'26.6'!A:K,8,0)</f>
        <v>수송동</v>
      </c>
      <c r="H113" s="224" t="str">
        <f>VLOOKUP(A113,'26.6'!A:K,9,0)</f>
        <v>466-3900</v>
      </c>
      <c r="I113" s="189" t="str">
        <f>VLOOKUP(A113,'26.6'!A:K,10,0)</f>
        <v>아동심리,놀이치료,인지치료, 미술치료,부모코칭</v>
      </c>
      <c r="J113" s="228" t="str">
        <f>VLOOKUP(A113,'26.6'!A:K,11,0)</f>
        <v>상상놀이, 보드놀이, 미술놀이, ADHD, 정서문제, 학교생활문제, 가족애착문제 지역사회서비스투자사업</v>
      </c>
    </row>
    <row r="114" spans="1:10" ht="31.5" customHeight="1" x14ac:dyDescent="0.3">
      <c r="A114" t="s">
        <v>820</v>
      </c>
      <c r="B114" s="186">
        <f t="shared" si="1"/>
        <v>111</v>
      </c>
      <c r="C114" s="195" t="s">
        <v>97</v>
      </c>
      <c r="D114" s="190">
        <v>14</v>
      </c>
      <c r="E114" s="186" t="s">
        <v>208</v>
      </c>
      <c r="F114" s="189" t="str">
        <f>VLOOKUP(A114,'26.6'!A:K,7,0)</f>
        <v>나운5길 46, 2층 (나운동)</v>
      </c>
      <c r="G114" s="186" t="str">
        <f>VLOOKUP(A114,'26.6'!A:K,8,0)</f>
        <v>나운2동</v>
      </c>
      <c r="H114" s="224" t="str">
        <f>VLOOKUP(A114,'26.6'!A:K,9,0)</f>
        <v>070-8833-6235</v>
      </c>
      <c r="I114" s="189" t="str">
        <f>VLOOKUP(A114,'26.6'!A:K,10,0)</f>
        <v>1.종합심리검사
2.정서회복프로그램
3.또래관계향상프로그램
4.ADHD집중력향상프로그램
5.인지정서행동치료</v>
      </c>
      <c r="J114" s="228" t="str">
        <f>VLOOKUP(A114,'26.6'!A:K,11,0)</f>
        <v>심리평가,PTSD,미술치료,놀이치료,인지치료,경계성지능,ADHD집중력 지역사회서비스투자사업</v>
      </c>
    </row>
    <row r="115" spans="1:10" ht="31.5" customHeight="1" x14ac:dyDescent="0.3">
      <c r="A115" t="s">
        <v>821</v>
      </c>
      <c r="B115" s="186">
        <f t="shared" si="1"/>
        <v>112</v>
      </c>
      <c r="C115" s="195" t="s">
        <v>97</v>
      </c>
      <c r="D115" s="190">
        <v>15</v>
      </c>
      <c r="E115" s="186" t="s">
        <v>107</v>
      </c>
      <c r="F115" s="189" t="str">
        <f>VLOOKUP(A115,'26.6'!A:K,7,0)</f>
        <v>하신 1길 19-3(나운동)</v>
      </c>
      <c r="G115" s="186" t="str">
        <f>VLOOKUP(A115,'26.6'!A:K,8,0)</f>
        <v>나운1동</v>
      </c>
      <c r="H115" s="224" t="str">
        <f>VLOOKUP(A115,'26.6'!A:K,9,0)</f>
        <v>910-9003</v>
      </c>
      <c r="I115" s="189" t="str">
        <f>VLOOKUP(A115,'26.6'!A:K,10,0)</f>
        <v>아동청소년심리지원서비스</v>
      </c>
      <c r="J115" s="228" t="str">
        <f>VLOOKUP(A115,'26.6'!A:K,11,0)</f>
        <v>아동심리, 청소년심리, 놀이치료, 미술치료, 심리치료, 틱, adhd 지역사회서비스투자사업</v>
      </c>
    </row>
    <row r="116" spans="1:10" ht="31.5" customHeight="1" x14ac:dyDescent="0.3">
      <c r="A116" t="s">
        <v>822</v>
      </c>
      <c r="B116" s="186">
        <f t="shared" si="1"/>
        <v>113</v>
      </c>
      <c r="C116" s="195" t="s">
        <v>97</v>
      </c>
      <c r="D116" s="190">
        <v>16</v>
      </c>
      <c r="E116" s="186" t="s">
        <v>112</v>
      </c>
      <c r="F116" s="189" t="str">
        <f>VLOOKUP(A116,'26.6'!A:K,7,0)</f>
        <v>공단대로 396, 3층(나운동, 고려빌딩)</v>
      </c>
      <c r="G116" s="186" t="str">
        <f>VLOOKUP(A116,'26.6'!A:K,8,0)</f>
        <v>나운2동</v>
      </c>
      <c r="H116" s="224" t="str">
        <f>VLOOKUP(A116,'26.6'!A:K,9,0)</f>
        <v>242-4192</v>
      </c>
      <c r="I116" s="189" t="str">
        <f>VLOOKUP(A116,'26.6'!A:K,10,0)</f>
        <v>영유아/아동심리, 놀이치료, 부모코칭, 언어발달, 심리평가 및 해석상담</v>
      </c>
      <c r="J116" s="228" t="str">
        <f>VLOOKUP(A116,'26.6'!A:K,11,0)</f>
        <v>자페스펙트럼 아동, ADHD, 감각통합, PCIT놀이치료, 미술치료, 성인/가족상담, 부모양육상담 지역사회서비스투자사업</v>
      </c>
    </row>
    <row r="117" spans="1:10" ht="31.5" customHeight="1" x14ac:dyDescent="0.3">
      <c r="A117" t="s">
        <v>823</v>
      </c>
      <c r="B117" s="186">
        <f t="shared" si="1"/>
        <v>114</v>
      </c>
      <c r="C117" s="195" t="s">
        <v>97</v>
      </c>
      <c r="D117" s="190">
        <v>17</v>
      </c>
      <c r="E117" s="186" t="s">
        <v>72</v>
      </c>
      <c r="F117" s="189" t="str">
        <f>VLOOKUP(A117,'26.6'!A:K,7,0)</f>
        <v>수송로257, 3층(미장동, 금강빌딩)</v>
      </c>
      <c r="G117" s="186" t="str">
        <f>VLOOKUP(A117,'26.6'!A:K,8,0)</f>
        <v>수송동</v>
      </c>
      <c r="H117" s="224" t="str">
        <f>VLOOKUP(A117,'26.6'!A:K,9,0)</f>
        <v>910-7555</v>
      </c>
      <c r="I117" s="189" t="str">
        <f>VLOOKUP(A117,'26.6'!A:K,10,0)</f>
        <v>언어치료, 미술심리상담, 음악심리상담</v>
      </c>
      <c r="J117" s="228" t="str">
        <f>VLOOKUP(A117,'26.6'!A:K,11,0)</f>
        <v>언어치료. 미술치료, 음악치료, 아동상담, 부모교육, 사회성훈련, ADHD 지역사회서비스투자사업</v>
      </c>
    </row>
    <row r="118" spans="1:10" ht="31.5" customHeight="1" x14ac:dyDescent="0.3">
      <c r="A118" t="s">
        <v>824</v>
      </c>
      <c r="B118" s="186">
        <f t="shared" si="1"/>
        <v>115</v>
      </c>
      <c r="C118" s="195" t="s">
        <v>97</v>
      </c>
      <c r="D118" s="190">
        <v>18</v>
      </c>
      <c r="E118" s="186" t="s">
        <v>242</v>
      </c>
      <c r="F118" s="189" t="str">
        <f>VLOOKUP(A118,'26.6'!A:K,7,0)</f>
        <v>대학로 305, 2층(나운동)</v>
      </c>
      <c r="G118" s="186" t="str">
        <f>VLOOKUP(A118,'26.6'!A:K,8,0)</f>
        <v>나운1동</v>
      </c>
      <c r="H118" s="224" t="str">
        <f>VLOOKUP(A118,'26.6'!A:K,9,0)</f>
        <v>468-4180</v>
      </c>
      <c r="I118" s="189" t="str">
        <f>VLOOKUP(A118,'26.6'!A:K,10,0)</f>
        <v>심리검사, 심리상담</v>
      </c>
      <c r="J118" s="228" t="str">
        <f>VLOOKUP(A118,'26.6'!A:K,11,0)</f>
        <v>심리검사, 예술치료, 인지기능향상, 상호작용향상, 부모상담, 음악치료, 미술치료  지역사회서비스투자사업</v>
      </c>
    </row>
    <row r="119" spans="1:10" ht="31.5" customHeight="1" x14ac:dyDescent="0.3">
      <c r="A119" t="s">
        <v>825</v>
      </c>
      <c r="B119" s="186">
        <f t="shared" si="1"/>
        <v>116</v>
      </c>
      <c r="C119" s="186" t="s">
        <v>97</v>
      </c>
      <c r="D119" s="190">
        <v>19</v>
      </c>
      <c r="E119" s="201" t="s">
        <v>98</v>
      </c>
      <c r="F119" s="189" t="str">
        <f>VLOOKUP(A119,'26.6'!A:K,7,0)</f>
        <v>대학로 558, 210호(군산대학교 두드림센터)</v>
      </c>
      <c r="G119" s="186" t="str">
        <f>VLOOKUP(A119,'26.6'!A:K,8,0)</f>
        <v>나운3동</v>
      </c>
      <c r="H119" s="224" t="str">
        <f>VLOOKUP(A119,'26.6'!A:K,9,0)</f>
        <v>469-4629</v>
      </c>
      <c r="I119" s="189" t="str">
        <f>VLOOKUP(A119,'26.6'!A:K,10,0)</f>
        <v>모래놀이치료, 학교적응지원, 또래관계형성지원, 불안·정서조절</v>
      </c>
      <c r="J119" s="228" t="str">
        <f>VLOOKUP(A119,'26.6'!A:K,11,0)</f>
        <v>모래놀이치료, 학교부적응, 또래관계, 불안, 정서조절 지역사회서비스투자사업</v>
      </c>
    </row>
    <row r="120" spans="1:10" ht="31.5" customHeight="1" x14ac:dyDescent="0.3">
      <c r="A120" t="s">
        <v>826</v>
      </c>
      <c r="B120" s="186">
        <f t="shared" si="1"/>
        <v>117</v>
      </c>
      <c r="C120" s="186" t="s">
        <v>97</v>
      </c>
      <c r="D120" s="190">
        <v>20</v>
      </c>
      <c r="E120" s="201" t="s">
        <v>225</v>
      </c>
      <c r="F120" s="189" t="str">
        <f>VLOOKUP(A120,'26.6'!A:K,7,0)</f>
        <v>수송안1길 15-4, 1층 103호(수송동)</v>
      </c>
      <c r="G120" s="186" t="str">
        <f>VLOOKUP(A120,'26.6'!A:K,8,0)</f>
        <v>수송동</v>
      </c>
      <c r="H120" s="224" t="str">
        <f>VLOOKUP(A120,'26.6'!A:K,9,0)</f>
        <v>468-3075</v>
      </c>
      <c r="I120" s="189" t="str">
        <f>VLOOKUP(A120,'26.6'!A:K,10,0)</f>
        <v xml:space="preserve">심리상담, 심리치료,정신분석, 트라우마, 우울, </v>
      </c>
      <c r="J120" s="228" t="str">
        <f>VLOOKUP(A120,'26.6'!A:K,11,0)</f>
        <v xml:space="preserve">심리상담 치료, 감정조절, 대인관계, 부부상담, 가족상담, 자녀양육, 우울상담, </v>
      </c>
    </row>
    <row r="121" spans="1:10" ht="31.5" customHeight="1" x14ac:dyDescent="0.3">
      <c r="A121" t="s">
        <v>827</v>
      </c>
      <c r="B121" s="186">
        <f t="shared" si="1"/>
        <v>118</v>
      </c>
      <c r="C121" s="186" t="s">
        <v>97</v>
      </c>
      <c r="D121" s="190">
        <v>21</v>
      </c>
      <c r="E121" s="202" t="s">
        <v>228</v>
      </c>
      <c r="F121" s="189" t="str">
        <f>VLOOKUP(A121,'26.6'!A:K,7,0)</f>
        <v>나운로 61, 4층 401호(나운동)</v>
      </c>
      <c r="G121" s="186" t="str">
        <f>VLOOKUP(A121,'26.6'!A:K,8,0)</f>
        <v>나운2동</v>
      </c>
      <c r="H121" s="224" t="str">
        <f>VLOOKUP(A121,'26.6'!A:K,9,0)</f>
        <v>911-7199</v>
      </c>
      <c r="I121" s="189" t="str">
        <f>VLOOKUP(A121,'26.6'!A:K,10,0)</f>
        <v>정서·행동 조절, 사회성 및 대인관계 향상, 자아성장 및 자존감 향상, 놀이·미술·인지행동 치료</v>
      </c>
      <c r="J121" s="228" t="str">
        <f>VLOOKUP(A121,'26.6'!A:K,11,0)</f>
        <v>정서조절, 행동조절, 사회성 – 또래관계와 협력능력 향상,의사소통 – 공감과 대인관계 기술 습득
자존감 – 자기이해와 자신감 증진, 인지행동치료(CBT) 지역사회서비스투자사업</v>
      </c>
    </row>
    <row r="122" spans="1:10" ht="31.5" customHeight="1" x14ac:dyDescent="0.3">
      <c r="A122" t="s">
        <v>828</v>
      </c>
      <c r="B122" s="186">
        <f t="shared" si="1"/>
        <v>119</v>
      </c>
      <c r="C122" s="186" t="s">
        <v>97</v>
      </c>
      <c r="D122" s="203">
        <v>22</v>
      </c>
      <c r="E122" s="201" t="s">
        <v>132</v>
      </c>
      <c r="F122" s="189" t="str">
        <f>VLOOKUP(A122,'26.6'!A:K,7,0)</f>
        <v>궁포안2길 24, 501호(조촌동)</v>
      </c>
      <c r="G122" s="186" t="str">
        <f>VLOOKUP(A122,'26.6'!A:K,8,0)</f>
        <v>조촌동</v>
      </c>
      <c r="H122" s="224" t="str">
        <f>VLOOKUP(A122,'26.6'!A:K,9,0)</f>
        <v>442-1013</v>
      </c>
      <c r="I122" s="189" t="str">
        <f>VLOOKUP(A122,'26.6'!A:K,10,0)</f>
        <v>심리상담, 놀이치료, 미술치료, 부모교육</v>
      </c>
      <c r="J122" s="228" t="str">
        <f>VLOOKUP(A122,'26.6'!A:K,11,0)</f>
        <v>아동청소년상담, 심리상담, 정서조절, 적응행동, 사회성 발달, 양육코칭 지역사회서비스투자사업</v>
      </c>
    </row>
    <row r="123" spans="1:10" ht="31.5" customHeight="1" x14ac:dyDescent="0.3">
      <c r="A123" t="s">
        <v>829</v>
      </c>
      <c r="B123" s="36">
        <f t="shared" si="1"/>
        <v>120</v>
      </c>
      <c r="C123" s="101" t="s">
        <v>235</v>
      </c>
      <c r="D123" s="18">
        <v>1</v>
      </c>
      <c r="E123" s="101" t="s">
        <v>208</v>
      </c>
      <c r="F123" s="2" t="str">
        <f>VLOOKUP(A123,'26.6'!A:K,7,0)</f>
        <v>하나운로 23(나운동)</v>
      </c>
      <c r="G123" s="101" t="str">
        <f>VLOOKUP(A123,'26.6'!A:K,8,0)</f>
        <v>나운3동</v>
      </c>
      <c r="H123" s="38" t="str">
        <f>VLOOKUP(A123,'26.6'!A:K,9,0)</f>
        <v>070-8833-6235</v>
      </c>
      <c r="I123" s="2" t="str">
        <f>VLOOKUP(A123,'26.6'!A:K,10,0)</f>
        <v>1.종합심리검사 2.유아놀이치료 3.유아미술치료 4.영역별발달지원프로그램 5.인지치료</v>
      </c>
      <c r="J123" s="227" t="str">
        <f>VLOOKUP(A123,'26.6'!A:K,11,0)</f>
        <v>심리평가,발달평가,미술치료,놀이치료,인지치료,발달지연지원 지역사회서비스투자사업</v>
      </c>
    </row>
    <row r="124" spans="1:10" ht="31.5" customHeight="1" x14ac:dyDescent="0.3">
      <c r="A124" t="s">
        <v>830</v>
      </c>
      <c r="B124" s="36">
        <f t="shared" si="1"/>
        <v>121</v>
      </c>
      <c r="C124" s="101" t="s">
        <v>235</v>
      </c>
      <c r="D124" s="10">
        <v>2</v>
      </c>
      <c r="E124" s="102" t="s">
        <v>238</v>
      </c>
      <c r="F124" s="2" t="str">
        <f>VLOOKUP(A124,'26.6'!A:K,7,0)</f>
        <v>대명길 14-12(대명동)</v>
      </c>
      <c r="G124" s="101" t="str">
        <f>VLOOKUP(A124,'26.6'!A:K,8,0)</f>
        <v>흥남동</v>
      </c>
      <c r="H124" s="38" t="str">
        <f>VLOOKUP(A124,'26.6'!A:K,9,0)</f>
        <v>445-1412</v>
      </c>
      <c r="I124" s="2" t="str">
        <f>VLOOKUP(A124,'26.6'!A:K,10,0)</f>
        <v>발달기초, 언어발달, 인지발달, 심리정서, 사회성</v>
      </c>
      <c r="J124" s="227" t="str">
        <f>VLOOKUP(A124,'26.6'!A:K,11,0)</f>
        <v>영유아발달지원서비스, 부모상담 지역사회서비스투자사업</v>
      </c>
    </row>
    <row r="125" spans="1:10" ht="31.5" customHeight="1" x14ac:dyDescent="0.3">
      <c r="A125" t="s">
        <v>831</v>
      </c>
      <c r="B125" s="36">
        <f t="shared" si="1"/>
        <v>122</v>
      </c>
      <c r="C125" s="101" t="s">
        <v>235</v>
      </c>
      <c r="D125" s="10">
        <v>3</v>
      </c>
      <c r="E125" s="102" t="s">
        <v>328</v>
      </c>
      <c r="F125" s="2" t="str">
        <f>VLOOKUP(A125,'26.6'!A:K,7,0)</f>
        <v>축동1길 7, 4층(수송동, 성우빌빙)</v>
      </c>
      <c r="G125" s="101" t="str">
        <f>VLOOKUP(A125,'26.6'!A:K,8,0)</f>
        <v>수송동</v>
      </c>
      <c r="H125" s="38" t="str">
        <f>VLOOKUP(A125,'26.6'!A:K,9,0)</f>
        <v>466-8322</v>
      </c>
      <c r="I125" s="2" t="str">
        <f>VLOOKUP(A125,'26.6'!A:K,10,0)</f>
        <v>언어치료,미술치료,놀이치료,감각통합치료,인지치료</v>
      </c>
      <c r="J125" s="227" t="str">
        <f>VLOOKUP(A125,'26.6'!A:K,11,0)</f>
        <v>영유아발달지원서비스,바우처,언어치료,미술치료,놀이치료,감각통합치료 지역사회서비스투자사업</v>
      </c>
    </row>
    <row r="126" spans="1:10" ht="31.5" customHeight="1" x14ac:dyDescent="0.3">
      <c r="A126" t="s">
        <v>832</v>
      </c>
      <c r="B126" s="36">
        <f t="shared" si="1"/>
        <v>123</v>
      </c>
      <c r="C126" s="101" t="s">
        <v>235</v>
      </c>
      <c r="D126" s="18">
        <v>4</v>
      </c>
      <c r="E126" s="101" t="s">
        <v>48</v>
      </c>
      <c r="F126" s="2" t="str">
        <f>VLOOKUP(A126,'26.6'!A:K,7,0)</f>
        <v>수송남로 20, 5층(수송동, 뉴그린빌딩)</v>
      </c>
      <c r="G126" s="101" t="str">
        <f>VLOOKUP(A126,'26.6'!A:K,8,0)</f>
        <v>수송동</v>
      </c>
      <c r="H126" s="38" t="str">
        <f>VLOOKUP(A126,'26.6'!A:K,9,0)</f>
        <v>468-8396</v>
      </c>
      <c r="I126" s="2" t="str">
        <f>VLOOKUP(A126,'26.6'!A:K,10,0)</f>
        <v>통합예술감각치료</v>
      </c>
      <c r="J126" s="227" t="str">
        <f>VLOOKUP(A126,'26.6'!A:K,11,0)</f>
        <v>인지발달, 언어발달 ,행동발달, 감각발달, 운동발달 지역사회서비스투자사업</v>
      </c>
    </row>
    <row r="127" spans="1:10" ht="31.5" customHeight="1" x14ac:dyDescent="0.3">
      <c r="A127" t="s">
        <v>833</v>
      </c>
      <c r="B127" s="36">
        <f t="shared" si="1"/>
        <v>124</v>
      </c>
      <c r="C127" s="101" t="s">
        <v>235</v>
      </c>
      <c r="D127" s="18">
        <v>5</v>
      </c>
      <c r="E127" s="101" t="s">
        <v>132</v>
      </c>
      <c r="F127" s="2" t="str">
        <f>VLOOKUP(A127,'26.6'!A:K,7,0)</f>
        <v>궁포안2길 24, 501호(조촌동)</v>
      </c>
      <c r="G127" s="101" t="str">
        <f>VLOOKUP(A127,'26.6'!A:K,8,0)</f>
        <v>조촌동</v>
      </c>
      <c r="H127" s="38" t="str">
        <f>VLOOKUP(A127,'26.6'!A:K,9,0)</f>
        <v>442-1013</v>
      </c>
      <c r="I127" s="2" t="str">
        <f>VLOOKUP(A127,'26.6'!A:K,10,0)</f>
        <v>언어치료, 놀이치료, 미술치료, 부모교육</v>
      </c>
      <c r="J127" s="227" t="str">
        <f>VLOOKUP(A127,'26.6'!A:K,11,0)</f>
        <v>영유아발달, 발달지연, 언어발달, 적응행동, 사회성 발달, 양육코칭 지역사회서비스투자사업</v>
      </c>
    </row>
    <row r="128" spans="1:10" ht="31.5" customHeight="1" x14ac:dyDescent="0.3">
      <c r="A128" t="s">
        <v>834</v>
      </c>
      <c r="B128" s="186">
        <f t="shared" si="1"/>
        <v>125</v>
      </c>
      <c r="C128" s="186" t="s">
        <v>283</v>
      </c>
      <c r="D128" s="190">
        <v>1</v>
      </c>
      <c r="E128" s="186" t="s">
        <v>284</v>
      </c>
      <c r="F128" s="189" t="str">
        <f>VLOOKUP(A128,'26.6'!A:K,7,0)</f>
        <v>전주시 덕진구 백제대로 686, 303-1호</v>
      </c>
      <c r="G128" s="186" t="str">
        <f>VLOOKUP(A128,'26.6'!A:K,8,0)</f>
        <v>(관외인후2동</v>
      </c>
      <c r="H128" s="224" t="str">
        <f>VLOOKUP(A128,'26.6'!A:K,9,0)</f>
        <v>070-4122-9233</v>
      </c>
      <c r="I128" s="189" t="str">
        <f>VLOOKUP(A128,'26.6'!A:K,10,0)</f>
        <v>보조기기 대여서비스</v>
      </c>
      <c r="J128" s="228" t="str">
        <f>VLOOKUP(A128,'26.6'!A:K,11,0)</f>
        <v>장애인, 보장구, 보조기기, 대여 지역사회서비스투자사업</v>
      </c>
    </row>
    <row r="129" spans="1:10" ht="31.5" customHeight="1" x14ac:dyDescent="0.3">
      <c r="A129" t="s">
        <v>835</v>
      </c>
      <c r="B129" s="186">
        <f t="shared" si="1"/>
        <v>126</v>
      </c>
      <c r="C129" s="186" t="s">
        <v>192</v>
      </c>
      <c r="D129" s="190">
        <v>1</v>
      </c>
      <c r="E129" s="186" t="s">
        <v>193</v>
      </c>
      <c r="F129" s="189" t="str">
        <f>VLOOKUP(A129,'26.6'!A:K,7,0)</f>
        <v>둔배미길 6-2(미원동)</v>
      </c>
      <c r="G129" s="186" t="str">
        <f>VLOOKUP(A129,'26.6'!A:K,8,0)</f>
        <v>흥남동</v>
      </c>
      <c r="H129" s="224" t="str">
        <f>VLOOKUP(A129,'26.6'!A:K,9,0)</f>
        <v>442-4599</v>
      </c>
      <c r="I129" s="189" t="str">
        <f>VLOOKUP(A129,'26.6'!A:K,10,0)</f>
        <v>정신건강, 심리상담</v>
      </c>
      <c r="J129" s="228" t="str">
        <f>VLOOKUP(A129,'26.6'!A:K,11,0)</f>
        <v>정신건강, 심리상담 지역사회서비스투자사업</v>
      </c>
    </row>
    <row r="130" spans="1:10" ht="31.5" customHeight="1" x14ac:dyDescent="0.3">
      <c r="A130" t="s">
        <v>836</v>
      </c>
      <c r="B130" s="186">
        <f t="shared" si="1"/>
        <v>127</v>
      </c>
      <c r="C130" s="186" t="s">
        <v>192</v>
      </c>
      <c r="D130" s="190">
        <v>2</v>
      </c>
      <c r="E130" s="186" t="s">
        <v>102</v>
      </c>
      <c r="F130" s="189" t="str">
        <f>VLOOKUP(A130,'26.6'!A:K,7,0)</f>
        <v>나운안 1길 19, 202호 (나운동, G빌딩)</v>
      </c>
      <c r="G130" s="186" t="str">
        <f>VLOOKUP(A130,'26.6'!A:K,8,0)</f>
        <v>나운2동</v>
      </c>
      <c r="H130" s="224" t="str">
        <f>VLOOKUP(A130,'26.6'!A:K,9,0)</f>
        <v>464-9592</v>
      </c>
      <c r="I130" s="189" t="str">
        <f>VLOOKUP(A130,'26.6'!A:K,10,0)</f>
        <v>언어발달, 발달지연, 아동심리, 부모코칭, 정신건강</v>
      </c>
      <c r="J130" s="228" t="str">
        <f>VLOOKUP(A130,'26.6'!A:K,11,0)</f>
        <v>불안장애, 충동조절, 심리안정, 증상관리 지역사회서비스투자사업</v>
      </c>
    </row>
    <row r="131" spans="1:10" ht="31.5" customHeight="1" x14ac:dyDescent="0.3">
      <c r="A131" t="s">
        <v>837</v>
      </c>
      <c r="B131" s="186">
        <f t="shared" si="1"/>
        <v>128</v>
      </c>
      <c r="C131" s="186" t="s">
        <v>192</v>
      </c>
      <c r="D131" s="190">
        <v>3</v>
      </c>
      <c r="E131" s="186" t="s">
        <v>306</v>
      </c>
      <c r="F131" s="189" t="str">
        <f>VLOOKUP(A131,'26.6'!A:K,7,0)</f>
        <v>대야면 대야관통로 57</v>
      </c>
      <c r="G131" s="186" t="str">
        <f>VLOOKUP(A131,'26.6'!A:K,8,0)</f>
        <v>대야면</v>
      </c>
      <c r="H131" s="224" t="str">
        <f>VLOOKUP(A131,'26.6'!A:K,9,0)</f>
        <v>이0-4651-7595</v>
      </c>
      <c r="I131" s="189" t="str">
        <f>VLOOKUP(A131,'26.6'!A:K,10,0)</f>
        <v>대면상담,증상관리,일상생활지원,위기상황개입,사회적응</v>
      </c>
      <c r="J131" s="228" t="str">
        <f>VLOOKUP(A131,'26.6'!A:K,11,0)</f>
        <v>정신장애인,정신과적 소견,자살위험군,정신건강복지센터,사례관리팀,정신보건전문요원 지역사회서비스투자사업</v>
      </c>
    </row>
    <row r="132" spans="1:10" ht="31.5" customHeight="1" x14ac:dyDescent="0.3">
      <c r="A132" t="s">
        <v>838</v>
      </c>
      <c r="B132" s="186">
        <f t="shared" si="1"/>
        <v>129</v>
      </c>
      <c r="C132" s="195" t="s">
        <v>192</v>
      </c>
      <c r="D132" s="190">
        <v>4</v>
      </c>
      <c r="E132" s="186" t="s">
        <v>310</v>
      </c>
      <c r="F132" s="189" t="str">
        <f>VLOOKUP(A132,'26.6'!A:K,7,0)</f>
        <v>하나운로 122, 1층 108호(나운동, 세영상가)</v>
      </c>
      <c r="G132" s="186" t="str">
        <f>VLOOKUP(A132,'26.6'!A:K,8,0)</f>
        <v>나운2동</v>
      </c>
      <c r="H132" s="224" t="str">
        <f>VLOOKUP(A132,'26.6'!A:K,9,0)</f>
        <v>442-0486</v>
      </c>
      <c r="I132" s="189" t="str">
        <f>VLOOKUP(A132,'26.6'!A:K,10,0)</f>
        <v>정신건강상담, 심리상담, 약물관리, 일상생활지원</v>
      </c>
      <c r="J132" s="228" t="str">
        <f>VLOOKUP(A132,'26.6'!A:K,11,0)</f>
        <v>정신건강, 심리상담, 약물, 증상관리, 일상생활 지역사회서비스투자사업</v>
      </c>
    </row>
    <row r="133" spans="1:10" ht="31.5" customHeight="1" x14ac:dyDescent="0.3">
      <c r="A133" t="s">
        <v>839</v>
      </c>
      <c r="B133" s="186">
        <f t="shared" ref="B133:B154" si="2">ROW(B132)-2</f>
        <v>130</v>
      </c>
      <c r="C133" s="195" t="s">
        <v>192</v>
      </c>
      <c r="D133" s="190">
        <v>5</v>
      </c>
      <c r="E133" s="186" t="s">
        <v>314</v>
      </c>
      <c r="F133" s="189" t="str">
        <f>VLOOKUP(A133,'26.6'!A:K,7,0)</f>
        <v>성산면 동군산로 31-2, 102호</v>
      </c>
      <c r="G133" s="186" t="str">
        <f>VLOOKUP(A133,'26.6'!A:K,8,0)</f>
        <v>성산면</v>
      </c>
      <c r="H133" s="224" t="str">
        <f>VLOOKUP(A133,'26.6'!A:K,9,0)</f>
        <v>446-5632</v>
      </c>
      <c r="I133" s="189" t="str">
        <f>VLOOKUP(A133,'26.6'!A:K,10,0)</f>
        <v xml:space="preserve">증상관리, 병원동행, 상담, </v>
      </c>
      <c r="J133" s="228" t="str">
        <f>VLOOKUP(A133,'26.6'!A:K,11,0)</f>
        <v>증상관리, 병원동행, 상담, 조현정동장애, 불면, 불안, 알콜과의존 지역사회서비스투자사업</v>
      </c>
    </row>
    <row r="134" spans="1:10" ht="31.5" customHeight="1" x14ac:dyDescent="0.3">
      <c r="A134" t="s">
        <v>840</v>
      </c>
      <c r="B134" s="186">
        <f t="shared" si="2"/>
        <v>131</v>
      </c>
      <c r="C134" s="195" t="s">
        <v>192</v>
      </c>
      <c r="D134" s="190">
        <v>6</v>
      </c>
      <c r="E134" s="186" t="s">
        <v>318</v>
      </c>
      <c r="F134" s="189" t="str">
        <f>VLOOKUP(A134,'26.6'!A:K,7,0)</f>
        <v>하나운안2길 6-1, 2층 (나운동)</v>
      </c>
      <c r="G134" s="186" t="str">
        <f>VLOOKUP(A134,'26.6'!A:K,8,0)</f>
        <v>나운1동</v>
      </c>
      <c r="H134" s="224" t="str">
        <f>VLOOKUP(A134,'26.6'!A:K,9,0)</f>
        <v>466-2685</v>
      </c>
      <c r="I134" s="189" t="str">
        <f>VLOOKUP(A134,'26.6'!A:K,10,0)</f>
        <v>재가방문 심리상담서비스</v>
      </c>
      <c r="J134" s="228" t="str">
        <f>VLOOKUP(A134,'26.6'!A:K,11,0)</f>
        <v>우울증상 완화,  약물증상관리, 일상생활지원, 위기상황개입등 개별 맞춤 서비스 제공 지역사회서비스투자사업</v>
      </c>
    </row>
    <row r="135" spans="1:10" s="218" customFormat="1" ht="31.5" customHeight="1" x14ac:dyDescent="0.3">
      <c r="A135" s="218" t="s">
        <v>841</v>
      </c>
      <c r="B135" s="219">
        <f t="shared" si="2"/>
        <v>132</v>
      </c>
      <c r="C135" s="220" t="s">
        <v>192</v>
      </c>
      <c r="D135" s="221">
        <v>7</v>
      </c>
      <c r="E135" s="219" t="s">
        <v>322</v>
      </c>
      <c r="F135" s="222" t="str">
        <f>VLOOKUP(A135,'26.6'!A:K,7,0)</f>
        <v>백릉로 49-1, 2층 (경암동, 2층)</v>
      </c>
      <c r="G135" s="219" t="str">
        <f>VLOOKUP(A135,'26.6'!A:K,8,0)</f>
        <v>경암동</v>
      </c>
      <c r="H135" s="225" t="str">
        <f>VLOOKUP(A135,'26.6'!A:K,9,0)</f>
        <v>080-910-4335</v>
      </c>
      <c r="I135" s="222" t="str">
        <f>VLOOKUP(A135,'26.6'!A:K,10,0)</f>
        <v>심리상담, 증상관리, 일상지원,병원동행</v>
      </c>
      <c r="J135" s="229" t="str">
        <f>VLOOKUP(A135,'26.6'!A:K,11,0)</f>
        <v>일상지원, 병원동행, 심리상담, 주거관리, 노인, 청장년</v>
      </c>
    </row>
    <row r="136" spans="1:10" ht="31.5" customHeight="1" x14ac:dyDescent="0.3">
      <c r="A136" t="s">
        <v>842</v>
      </c>
      <c r="B136" s="186">
        <f t="shared" si="2"/>
        <v>133</v>
      </c>
      <c r="C136" s="195" t="s">
        <v>192</v>
      </c>
      <c r="D136" s="190">
        <v>8</v>
      </c>
      <c r="E136" s="186" t="s">
        <v>325</v>
      </c>
      <c r="F136" s="189" t="str">
        <f>VLOOKUP(A136,'26.6'!A:K,7,0)</f>
        <v>문화로 36, 201호 (나운동)</v>
      </c>
      <c r="G136" s="186" t="str">
        <f>VLOOKUP(A136,'26.6'!A:K,8,0)</f>
        <v>나운2동</v>
      </c>
      <c r="H136" s="224" t="str">
        <f>VLOOKUP(A136,'26.6'!A:K,9,0)</f>
        <v>이0-4737-1646</v>
      </c>
      <c r="I136" s="189" t="str">
        <f>VLOOKUP(A136,'26.6'!A:K,10,0)</f>
        <v>상담, 약물관리, 가족교육, 사회기술훈련, 일상지원</v>
      </c>
      <c r="J136" s="228" t="str">
        <f>VLOOKUP(A136,'26.6'!A:K,11,0)</f>
        <v>심리검사, 운동요법, 교육, 병원진료동행 지역사회서비스투자사업</v>
      </c>
    </row>
    <row r="137" spans="1:10" ht="31.5" customHeight="1" x14ac:dyDescent="0.3">
      <c r="A137" t="s">
        <v>843</v>
      </c>
      <c r="B137" s="186">
        <f t="shared" si="2"/>
        <v>134</v>
      </c>
      <c r="C137" s="195" t="s">
        <v>192</v>
      </c>
      <c r="D137" s="190">
        <v>9</v>
      </c>
      <c r="E137" s="186" t="s">
        <v>405</v>
      </c>
      <c r="F137" s="189" t="str">
        <f>VLOOKUP(A137,'26.6'!A:K,7,0)</f>
        <v>해망로 86, 1층(중동)</v>
      </c>
      <c r="G137" s="186" t="str">
        <f>VLOOKUP(A137,'26.6'!A:K,8,0)</f>
        <v>중앙동</v>
      </c>
      <c r="H137" s="224" t="str">
        <f>VLOOKUP(A137,'26.6'!A:K,9,0)</f>
        <v>445-1902</v>
      </c>
      <c r="I137" s="189" t="str">
        <f>VLOOKUP(A137,'26.6'!A:K,10,0)</f>
        <v>정신건강토탈케어</v>
      </c>
      <c r="J137" s="228" t="str">
        <f>VLOOKUP(A137,'26.6'!A:K,11,0)</f>
        <v>정신건강, 성인, 장애인 심리지원, 지역사회서비스투자사업 지역사회서비스투자사업</v>
      </c>
    </row>
    <row r="138" spans="1:10" ht="31.5" customHeight="1" x14ac:dyDescent="0.3">
      <c r="A138" t="s">
        <v>844</v>
      </c>
      <c r="B138" s="36">
        <f t="shared" si="2"/>
        <v>135</v>
      </c>
      <c r="C138" s="37" t="s">
        <v>384</v>
      </c>
      <c r="D138" s="108">
        <v>1</v>
      </c>
      <c r="E138" s="21" t="s">
        <v>385</v>
      </c>
      <c r="F138" s="2" t="str">
        <f>VLOOKUP(A138,'26.6'!A:K,7,0)</f>
        <v>칠성로 59(산북동)</v>
      </c>
      <c r="G138" s="101" t="str">
        <f>VLOOKUP(A138,'26.6'!A:K,8,0)</f>
        <v>미성동</v>
      </c>
      <c r="H138" s="38" t="str">
        <f>VLOOKUP(A138,'26.6'!A:K,9,0)</f>
        <v>461-6555</v>
      </c>
      <c r="I138" s="2" t="str">
        <f>VLOOKUP(A138,'26.6'!A:K,10,0)</f>
        <v>재활승마,교감활동,집단상담,정서치유,신체교정</v>
      </c>
      <c r="J138" s="227" t="str">
        <f>VLOOKUP(A138,'26.6'!A:K,11,0)</f>
        <v>청소년재활승마,재활승마,말매개활동,신체발달,정서안정,사회성향상,균형감각향상, 지역사회서비스투자사업</v>
      </c>
    </row>
    <row r="139" spans="1:10" ht="31.5" customHeight="1" x14ac:dyDescent="0.3">
      <c r="A139" t="s">
        <v>845</v>
      </c>
      <c r="B139" s="36">
        <f t="shared" si="2"/>
        <v>136</v>
      </c>
      <c r="C139" s="9" t="s">
        <v>421</v>
      </c>
      <c r="D139" s="21">
        <v>1</v>
      </c>
      <c r="E139" s="21" t="s">
        <v>12</v>
      </c>
      <c r="F139" s="2" t="str">
        <f>VLOOKUP(A139,'26.6'!A:K,7,0)</f>
        <v>중앙로 169, 농협 3층(중앙로 1가)</v>
      </c>
      <c r="G139" s="101" t="str">
        <f>VLOOKUP(A139,'26.6'!A:K,8,0)</f>
        <v>월명동</v>
      </c>
      <c r="H139" s="38" t="str">
        <f>VLOOKUP(A139,'26.6'!A:K,9,0)</f>
        <v>463-4191</v>
      </c>
      <c r="I139" s="2" t="str">
        <f>VLOOKUP(A139,'26.6'!A:K,10,0)</f>
        <v>일상생활 및 신체활동지원, 가사지원, 외출동행</v>
      </c>
      <c r="J139" s="227" t="str">
        <f>VLOOKUP(A139,'26.6'!A:K,11,0)</f>
        <v>가사간병서비스, 일상돌봄서비스, 재가돌봄, 가사, 일상지원, 청년, 중장년, 한부모, 가족돌봄</v>
      </c>
    </row>
    <row r="140" spans="1:10" ht="31.5" customHeight="1" x14ac:dyDescent="0.3">
      <c r="A140" t="s">
        <v>846</v>
      </c>
      <c r="B140" s="36">
        <f t="shared" si="2"/>
        <v>137</v>
      </c>
      <c r="C140" s="9" t="s">
        <v>421</v>
      </c>
      <c r="D140" s="21">
        <v>2</v>
      </c>
      <c r="E140" s="139" t="s">
        <v>17</v>
      </c>
      <c r="F140" s="2" t="str">
        <f>VLOOKUP(A140,'26.6'!A:K,7,0)</f>
        <v>신영 1길 20-3(평화동)</v>
      </c>
      <c r="G140" s="101" t="str">
        <f>VLOOKUP(A140,'26.6'!A:K,8,0)</f>
        <v>중앙동</v>
      </c>
      <c r="H140" s="38" t="str">
        <f>VLOOKUP(A140,'26.6'!A:K,9,0)</f>
        <v>442-0377</v>
      </c>
      <c r="I140" s="2" t="str">
        <f>VLOOKUP(A140,'26.6'!A:K,10,0)</f>
        <v>재가돌봄, 가사지원, 일상생활지원, 병원동행, 외출동행 등</v>
      </c>
      <c r="J140" s="227" t="str">
        <f>VLOOKUP(A140,'26.6'!A:K,11,0)</f>
        <v>가사간병서비스, 일상돌봄서비스, 재가돌봄, 가사, 일상지원, 청년, 중장년, 한부모, 가족돌봄</v>
      </c>
    </row>
    <row r="141" spans="1:10" ht="31.5" customHeight="1" x14ac:dyDescent="0.3">
      <c r="A141" t="s">
        <v>847</v>
      </c>
      <c r="B141" s="36">
        <f t="shared" si="2"/>
        <v>138</v>
      </c>
      <c r="C141" s="9" t="s">
        <v>421</v>
      </c>
      <c r="D141" s="21">
        <v>3</v>
      </c>
      <c r="E141" s="21" t="s">
        <v>21</v>
      </c>
      <c r="F141" s="2" t="str">
        <f>VLOOKUP(A141,'26.6'!A:K,7,0)</f>
        <v>진포 2길 18(수송동)</v>
      </c>
      <c r="G141" s="101" t="str">
        <f>VLOOKUP(A141,'26.6'!A:K,8,0)</f>
        <v>수송동</v>
      </c>
      <c r="H141" s="38" t="str">
        <f>VLOOKUP(A141,'26.6'!A:K,9,0)</f>
        <v>070-7804-2727</v>
      </c>
      <c r="I141" s="2" t="str">
        <f>VLOOKUP(A141,'26.6'!A:K,10,0)</f>
        <v>가사서비스, 간병서비스, 병원동행, 일상지원</v>
      </c>
      <c r="J141" s="227" t="str">
        <f>VLOOKUP(A141,'26.6'!A:K,11,0)</f>
        <v>가사간병서비스, 일상돌봄서비스, 재가돌봄, 가사, 일상지원, 청년, 중장년, 한부모, 가족돌봄</v>
      </c>
    </row>
    <row r="142" spans="1:10" ht="31.5" customHeight="1" x14ac:dyDescent="0.3">
      <c r="A142" t="s">
        <v>848</v>
      </c>
      <c r="B142" s="36">
        <f t="shared" si="2"/>
        <v>139</v>
      </c>
      <c r="C142" s="9" t="s">
        <v>429</v>
      </c>
      <c r="D142" s="21">
        <v>1</v>
      </c>
      <c r="E142" s="21" t="s">
        <v>12</v>
      </c>
      <c r="F142" s="2" t="str">
        <f>VLOOKUP(A142,'26.6'!A:K,7,0)</f>
        <v>중앙로 169, 농협 3층(중앙로 1가)</v>
      </c>
      <c r="G142" s="101" t="str">
        <f>VLOOKUP(A142,'26.6'!A:K,8,0)</f>
        <v>월명동</v>
      </c>
      <c r="H142" s="38" t="str">
        <f>VLOOKUP(A142,'26.6'!A:K,9,0)</f>
        <v>463-4191</v>
      </c>
      <c r="I142" s="2" t="str">
        <f>VLOOKUP(A142,'26.6'!A:K,10,0)</f>
        <v>병원동행</v>
      </c>
      <c r="J142" s="227" t="str">
        <f>VLOOKUP(A142,'26.6'!A:K,11,0)</f>
        <v>관내, 병원동행, 병원 접수 보조</v>
      </c>
    </row>
    <row r="143" spans="1:10" ht="31.5" customHeight="1" x14ac:dyDescent="0.3">
      <c r="A143" t="s">
        <v>849</v>
      </c>
      <c r="B143" s="36">
        <f t="shared" si="2"/>
        <v>140</v>
      </c>
      <c r="C143" s="9" t="s">
        <v>429</v>
      </c>
      <c r="D143" s="21">
        <v>2</v>
      </c>
      <c r="E143" s="21" t="s">
        <v>17</v>
      </c>
      <c r="F143" s="2" t="str">
        <f>VLOOKUP(A143,'26.6'!A:K,7,0)</f>
        <v>신영 1길 20-3(평화동)</v>
      </c>
      <c r="G143" s="101" t="str">
        <f>VLOOKUP(A143,'26.6'!A:K,8,0)</f>
        <v>중앙동</v>
      </c>
      <c r="H143" s="38" t="str">
        <f>VLOOKUP(A143,'26.6'!A:K,9,0)</f>
        <v>442-0377</v>
      </c>
      <c r="I143" s="2" t="str">
        <f>VLOOKUP(A143,'26.6'!A:K,10,0)</f>
        <v>병원동행</v>
      </c>
      <c r="J143" s="227" t="str">
        <f>VLOOKUP(A143,'26.6'!A:K,11,0)</f>
        <v>관내, 병원동행, 병원 접수 보조</v>
      </c>
    </row>
    <row r="144" spans="1:10" ht="31.5" customHeight="1" x14ac:dyDescent="0.3">
      <c r="A144" t="s">
        <v>850</v>
      </c>
      <c r="B144" s="36">
        <f t="shared" si="2"/>
        <v>141</v>
      </c>
      <c r="C144" s="9" t="s">
        <v>429</v>
      </c>
      <c r="D144" s="21">
        <v>3</v>
      </c>
      <c r="E144" s="21" t="s">
        <v>21</v>
      </c>
      <c r="F144" s="2" t="str">
        <f>VLOOKUP(A144,'26.6'!A:K,7,0)</f>
        <v>진포 2길 18(수송동)</v>
      </c>
      <c r="G144" s="101" t="str">
        <f>VLOOKUP(A144,'26.6'!A:K,8,0)</f>
        <v>수송동</v>
      </c>
      <c r="H144" s="38" t="str">
        <f>VLOOKUP(A144,'26.6'!A:K,9,0)</f>
        <v>070-7804-2727</v>
      </c>
      <c r="I144" s="2" t="str">
        <f>VLOOKUP(A144,'26.6'!A:K,10,0)</f>
        <v>병원동행</v>
      </c>
      <c r="J144" s="227" t="str">
        <f>VLOOKUP(A144,'26.6'!A:K,11,0)</f>
        <v>관내, 병원동행, 병원 접수 보조</v>
      </c>
    </row>
    <row r="145" spans="1:10" ht="31.5" customHeight="1" x14ac:dyDescent="0.3">
      <c r="A145" t="s">
        <v>851</v>
      </c>
      <c r="B145" s="186">
        <f t="shared" si="2"/>
        <v>142</v>
      </c>
      <c r="C145" s="204" t="s">
        <v>432</v>
      </c>
      <c r="D145" s="198">
        <v>1</v>
      </c>
      <c r="E145" s="198" t="s">
        <v>228</v>
      </c>
      <c r="F145" s="189" t="str">
        <f>VLOOKUP(A145,'26.6'!A:K,7,0)</f>
        <v>나운로 61, 4층 401호(나운동)</v>
      </c>
      <c r="G145" s="186" t="str">
        <f>VLOOKUP(A145,'26.6'!A:K,8,0)</f>
        <v>나운2동</v>
      </c>
      <c r="H145" s="224" t="str">
        <f>VLOOKUP(A145,'26.6'!A:K,9,0)</f>
        <v>911-7199</v>
      </c>
      <c r="I145" s="189" t="str">
        <f>VLOOKUP(A145,'26.6'!A:K,10,0)</f>
        <v>돌봄 스트레스 및 심리회복, 가족관계 및 의사소통 향상, 심리적 소진 예방 및 회복탄력</v>
      </c>
      <c r="J145" s="228" t="str">
        <f>VLOOKUP(A145,'26.6'!A:K,11,0)</f>
        <v>돌봄 스트레스 관리,정서 회복,심리적 소진 예방,회복탄력성 강화,가족관계 증진,의사소통 향상
자기돌봄 및 정서조절</v>
      </c>
    </row>
    <row r="146" spans="1:10" ht="31.5" customHeight="1" x14ac:dyDescent="0.3">
      <c r="A146" t="s">
        <v>852</v>
      </c>
      <c r="B146" s="186">
        <f t="shared" si="2"/>
        <v>143</v>
      </c>
      <c r="C146" s="204" t="s">
        <v>432</v>
      </c>
      <c r="D146" s="198">
        <v>2</v>
      </c>
      <c r="E146" s="198" t="s">
        <v>397</v>
      </c>
      <c r="F146" s="189" t="str">
        <f>VLOOKUP(A146,'26.6'!A:K,7,0)</f>
        <v>축동안3길 24, 201호(수송동)</v>
      </c>
      <c r="G146" s="186" t="str">
        <f>VLOOKUP(A146,'26.6'!A:K,8,0)</f>
        <v>수송동</v>
      </c>
      <c r="H146" s="224" t="str">
        <f>VLOOKUP(A146,'26.6'!A:K,9,0)</f>
        <v>465-2592</v>
      </c>
      <c r="I146" s="189" t="str">
        <f>VLOOKUP(A146,'26.6'!A:K,10,0)</f>
        <v>성인심리지원서비스, 일상돌봄서비스</v>
      </c>
      <c r="J146" s="228" t="str">
        <f>VLOOKUP(A146,'26.6'!A:K,11,0)</f>
        <v>성인심리상담, 돌봄필요 청.중장년, 청년, 중장년</v>
      </c>
    </row>
    <row r="147" spans="1:10" ht="31.5" customHeight="1" x14ac:dyDescent="0.3">
      <c r="A147" t="s">
        <v>853</v>
      </c>
      <c r="B147" s="186">
        <f t="shared" si="2"/>
        <v>144</v>
      </c>
      <c r="C147" s="204" t="s">
        <v>423</v>
      </c>
      <c r="D147" s="198">
        <v>1</v>
      </c>
      <c r="E147" s="198" t="s">
        <v>424</v>
      </c>
      <c r="F147" s="189" t="str">
        <f>VLOOKUP(A147,'26.6'!A:K,7,0)</f>
        <v>산북로 128</v>
      </c>
      <c r="G147" s="186" t="str">
        <f>VLOOKUP(A147,'26.6'!A:K,8,0)</f>
        <v>미성동</v>
      </c>
      <c r="H147" s="224" t="str">
        <f>VLOOKUP(A147,'26.6'!A:K,9,0)</f>
        <v>442-0700</v>
      </c>
      <c r="I147" s="189" t="str">
        <f>VLOOKUP(A147,'26.6'!A:K,10,0)</f>
        <v>식사,영양관리</v>
      </c>
      <c r="J147" s="228" t="str">
        <f>VLOOKUP(A147,'26.6'!A:K,11,0)</f>
        <v>식사제공, 영양관리</v>
      </c>
    </row>
    <row r="148" spans="1:10" ht="31.5" customHeight="1" x14ac:dyDescent="0.3">
      <c r="A148" t="s">
        <v>854</v>
      </c>
      <c r="B148" s="186">
        <f t="shared" si="2"/>
        <v>145</v>
      </c>
      <c r="C148" s="204" t="s">
        <v>439</v>
      </c>
      <c r="D148" s="198">
        <v>1</v>
      </c>
      <c r="E148" s="198" t="s">
        <v>411</v>
      </c>
      <c r="F148" s="189" t="str">
        <f>VLOOKUP(A148,'26.6'!A:K,7,0)</f>
        <v>성산면 깐치멀 1길 27</v>
      </c>
      <c r="G148" s="186" t="str">
        <f>VLOOKUP(A148,'26.6'!A:K,8,0)</f>
        <v>성산면</v>
      </c>
      <c r="H148" s="224" t="str">
        <f>VLOOKUP(A148,'26.6'!A:K,9,0)</f>
        <v>453-7759</v>
      </c>
      <c r="I148" s="189" t="str">
        <f>VLOOKUP(A148,'26.6'!A:K,10,0)</f>
        <v>스트레스 관리, 심리안정, 치유농장,푸드테라피</v>
      </c>
      <c r="J148" s="228" t="str">
        <f>VLOOKUP(A148,'26.6'!A:K,11,0)</f>
        <v>지역사회서비스, 일상돌봄, 치유농업, 자연친화, 식물, 체험</v>
      </c>
    </row>
    <row r="149" spans="1:10" ht="31.5" customHeight="1" x14ac:dyDescent="0.3">
      <c r="A149" t="s">
        <v>855</v>
      </c>
      <c r="B149" s="186">
        <f t="shared" si="2"/>
        <v>146</v>
      </c>
      <c r="C149" s="204" t="s">
        <v>439</v>
      </c>
      <c r="D149" s="198">
        <v>2</v>
      </c>
      <c r="E149" s="198" t="s">
        <v>415</v>
      </c>
      <c r="F149" s="189" t="str">
        <f>VLOOKUP(A149,'26.6'!A:K,7,0)</f>
        <v>옥구읍 오곡길 29-18</v>
      </c>
      <c r="G149" s="186" t="str">
        <f>VLOOKUP(A149,'26.6'!A:K,8,0)</f>
        <v>옥구읍</v>
      </c>
      <c r="H149" s="224" t="str">
        <f>VLOOKUP(A149,'26.6'!A:K,9,0)</f>
        <v>464-7897</v>
      </c>
      <c r="I149" s="189" t="str">
        <f>VLOOKUP(A149,'26.6'!A:K,10,0)</f>
        <v>치유농업 기반 정서지원, 원예활동 및 식물돌봄, 농촌자원 활용 체험활동, 가족관계 형성지원, 사회성 향상활동</v>
      </c>
      <c r="J149" s="228" t="str">
        <f>VLOOKUP(A149,'26.6'!A:K,11,0)</f>
        <v>치유농업, 식물돌봄, 원예활동, 농촌체험, 정서안정, 사회성향상, 가족관계지원</v>
      </c>
    </row>
    <row r="150" spans="1:10" ht="31.5" customHeight="1" x14ac:dyDescent="0.3">
      <c r="A150" t="s">
        <v>856</v>
      </c>
      <c r="B150" s="36">
        <f t="shared" si="2"/>
        <v>147</v>
      </c>
      <c r="C150" s="37" t="s">
        <v>435</v>
      </c>
      <c r="D150" s="21">
        <v>1</v>
      </c>
      <c r="E150" s="21" t="s">
        <v>276</v>
      </c>
      <c r="F150" s="2" t="str">
        <f>VLOOKUP(A150,'26.6'!A:K,7,0)</f>
        <v>서흥2길 57, 3층(서흥남동)</v>
      </c>
      <c r="G150" s="101" t="str">
        <f>VLOOKUP(A150,'26.6'!A:K,8,0)</f>
        <v>흥남동</v>
      </c>
      <c r="H150" s="38" t="str">
        <f>VLOOKUP(A150,'26.6'!A:K,9,0)</f>
        <v>465-1410</v>
      </c>
      <c r="I150" s="2" t="str">
        <f>VLOOKUP(A150,'26.6'!A:K,10,0)</f>
        <v>건강상담, 인바디검사, 운동처방, 개인별 맞춤형 운동, 건강관리 정보</v>
      </c>
      <c r="J150" s="227" t="str">
        <f>VLOOKUP(A150,'26.6'!A:K,11,0)</f>
        <v>라인댄스, 에어로빅, 인터벌 트레이닝, 필라테스, 코어 운동, 개인지도, 개인별 맞춤형 질환 예방운동</v>
      </c>
    </row>
    <row r="151" spans="1:10" ht="31.5" customHeight="1" x14ac:dyDescent="0.3">
      <c r="A151" t="s">
        <v>857</v>
      </c>
      <c r="B151" s="36">
        <f t="shared" si="2"/>
        <v>148</v>
      </c>
      <c r="C151" s="37" t="s">
        <v>435</v>
      </c>
      <c r="D151" s="21">
        <v>2</v>
      </c>
      <c r="E151" s="21" t="s">
        <v>314</v>
      </c>
      <c r="F151" s="2" t="str">
        <f>VLOOKUP(A151,'26.6'!A:K,7,0)</f>
        <v>성산면 동군산로 31-2, 102호</v>
      </c>
      <c r="G151" s="101" t="str">
        <f>VLOOKUP(A151,'26.6'!A:K,8,0)</f>
        <v>성산면</v>
      </c>
      <c r="H151" s="38" t="str">
        <f>VLOOKUP(A151,'26.6'!A:K,9,0)</f>
        <v>446-5632</v>
      </c>
      <c r="I151" s="2" t="str">
        <f>VLOOKUP(A151,'26.6'!A:K,10,0)</f>
        <v>체력증진, 건강관리, 스트레칭</v>
      </c>
      <c r="J151" s="227" t="str">
        <f>VLOOKUP(A151,'26.6'!A:K,11,0)</f>
        <v>체력증진, 건강관리, 스트레칭</v>
      </c>
    </row>
    <row r="152" spans="1:10" ht="31.5" customHeight="1" x14ac:dyDescent="0.3">
      <c r="A152" t="s">
        <v>858</v>
      </c>
      <c r="B152" s="36">
        <f t="shared" si="2"/>
        <v>149</v>
      </c>
      <c r="C152" s="37" t="s">
        <v>440</v>
      </c>
      <c r="D152" s="21">
        <v>1</v>
      </c>
      <c r="E152" s="21" t="s">
        <v>441</v>
      </c>
      <c r="F152" s="2" t="str">
        <f>VLOOKUP(A152,'26.6'!A:K,7,0)</f>
        <v>의료원로 50(지곡동)</v>
      </c>
      <c r="G152" s="101" t="str">
        <f>VLOOKUP(A152,'26.6'!A:K,8,0)</f>
        <v>수송동</v>
      </c>
      <c r="H152" s="38" t="str">
        <f>VLOOKUP(A152,'26.6'!A:K,9,0)</f>
        <v>063-453-0024</v>
      </c>
      <c r="I152" s="2" t="str">
        <f>VLOOKUP(A152,'26.6'!A:K,10,0)</f>
        <v>재가돌봄, 가사지원, 이동지원, 방문목욕</v>
      </c>
      <c r="J152" s="227" t="str">
        <f>VLOOKUP(A152,'26.6'!A:K,11,0)</f>
        <v>긴급, 돌봄, 가사, 이동지원, 돌봄부재, 퇴원 후 한시적 돌봄</v>
      </c>
    </row>
    <row r="153" spans="1:10" ht="31.5" customHeight="1" x14ac:dyDescent="0.3">
      <c r="A153" t="s">
        <v>859</v>
      </c>
      <c r="B153" s="36">
        <f t="shared" si="2"/>
        <v>150</v>
      </c>
      <c r="C153" s="37" t="s">
        <v>440</v>
      </c>
      <c r="D153" s="21">
        <v>2</v>
      </c>
      <c r="E153" s="21" t="s">
        <v>446</v>
      </c>
      <c r="F153" s="2" t="str">
        <f>VLOOKUP(A153,'26.6'!A:K,7,0)</f>
        <v>두란뜸2길 3, 205호(사정동)</v>
      </c>
      <c r="G153" s="101" t="str">
        <f>VLOOKUP(A153,'26.6'!A:K,8,0)</f>
        <v>개정동</v>
      </c>
      <c r="H153" s="38" t="str">
        <f>VLOOKUP(A153,'26.6'!A:K,9,0)</f>
        <v>063-453-0885</v>
      </c>
      <c r="I153" s="2" t="str">
        <f>VLOOKUP(A153,'26.6'!A:K,10,0)</f>
        <v>재가돌봄, 가사지원, 이동지원</v>
      </c>
      <c r="J153" s="227" t="str">
        <f>VLOOKUP(A153,'26.6'!A:K,11,0)</f>
        <v>긴급, 돌봄, 가사, 이동지원, 돌봄부재, 퇴원 후 한시적 돌봄</v>
      </c>
    </row>
    <row r="154" spans="1:10" ht="31.5" customHeight="1" x14ac:dyDescent="0.3">
      <c r="A154" t="s">
        <v>860</v>
      </c>
      <c r="B154" s="36">
        <f t="shared" si="2"/>
        <v>151</v>
      </c>
      <c r="C154" s="9" t="s">
        <v>440</v>
      </c>
      <c r="D154" s="21">
        <v>3</v>
      </c>
      <c r="E154" s="21" t="s">
        <v>450</v>
      </c>
      <c r="F154" s="2" t="str">
        <f>VLOOKUP(A154,'26.6'!A:K,7,0)</f>
        <v>하신재길 35(문화동)</v>
      </c>
      <c r="G154" s="101" t="str">
        <f>VLOOKUP(A154,'26.6'!A:K,8,0)</f>
        <v>신풍동</v>
      </c>
      <c r="H154" s="38" t="str">
        <f>VLOOKUP(A154,'26.6'!A:K,9,0)</f>
        <v>063-464-9907</v>
      </c>
      <c r="I154" s="2" t="str">
        <f>VLOOKUP(A154,'26.6'!A:K,10,0)</f>
        <v>재가돌봄, 가사지원, 이동지원</v>
      </c>
      <c r="J154" s="227" t="str">
        <f>VLOOKUP(A154,'26.6'!A:K,11,0)</f>
        <v>긴급, 돌봄, 가사, 이동지원, 돌봄부재, 퇴원 후 한시적 돌봄</v>
      </c>
    </row>
  </sheetData>
  <sheetProtection algorithmName="SHA-512" hashValue="lYZYsTa2iPXbedK6La/4NbQe8xKVjaXZ3IFpkthSdxid8ywRUILbs1uOaHeVUQIOqGcvAPL3sSXJ9UGG+dbXGw==" saltValue="2Ya4khpuc4QipK7kaE2axA==" spinCount="100000" sheet="1" objects="1" scenarios="1" autoFilter="0"/>
  <protectedRanges>
    <protectedRange sqref="B3:J3" name="범위1"/>
  </protectedRanges>
  <autoFilter ref="A3:J154"/>
  <mergeCells count="1">
    <mergeCell ref="B1:I1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G48"/>
  <sheetViews>
    <sheetView zoomScale="70" zoomScaleNormal="70" workbookViewId="0">
      <selection activeCell="G6" sqref="G6:G7"/>
    </sheetView>
  </sheetViews>
  <sheetFormatPr defaultRowHeight="30" customHeight="1" x14ac:dyDescent="0.3"/>
  <cols>
    <col min="1" max="1" width="3.5" style="164" customWidth="1"/>
    <col min="2" max="2" width="9" style="164"/>
    <col min="3" max="3" width="24.75" style="164" customWidth="1"/>
    <col min="4" max="4" width="53.625" style="164" customWidth="1"/>
    <col min="5" max="5" width="17.375" style="164" customWidth="1"/>
    <col min="6" max="7" width="12.75" style="180" customWidth="1"/>
    <col min="8" max="16384" width="9" style="164"/>
  </cols>
  <sheetData>
    <row r="1" spans="2:7" ht="84.75" customHeight="1" x14ac:dyDescent="0.3">
      <c r="B1" s="181" t="s">
        <v>576</v>
      </c>
      <c r="C1" s="163"/>
      <c r="D1" s="163"/>
      <c r="E1" s="163"/>
      <c r="F1" s="163"/>
      <c r="G1" s="163"/>
    </row>
    <row r="2" spans="2:7" s="215" customFormat="1" ht="27.75" customHeight="1" x14ac:dyDescent="0.3">
      <c r="B2" s="270" t="s">
        <v>865</v>
      </c>
      <c r="C2" s="271"/>
      <c r="D2" s="271"/>
      <c r="E2" s="217" t="s">
        <v>866</v>
      </c>
      <c r="F2" s="216"/>
      <c r="G2" s="216"/>
    </row>
    <row r="3" spans="2:7" s="205" customFormat="1" ht="34.5" customHeight="1" thickBot="1" x14ac:dyDescent="0.35">
      <c r="B3" s="206" t="s">
        <v>575</v>
      </c>
      <c r="C3" s="206"/>
      <c r="D3" s="206"/>
      <c r="E3" s="206"/>
      <c r="F3" s="207"/>
      <c r="G3" s="233" t="s">
        <v>881</v>
      </c>
    </row>
    <row r="4" spans="2:7" ht="30" customHeight="1" x14ac:dyDescent="0.3">
      <c r="B4" s="243" t="s">
        <v>482</v>
      </c>
      <c r="C4" s="245" t="s">
        <v>483</v>
      </c>
      <c r="D4" s="249" t="s">
        <v>574</v>
      </c>
      <c r="E4" s="250"/>
      <c r="F4" s="251"/>
      <c r="G4" s="265" t="s">
        <v>561</v>
      </c>
    </row>
    <row r="5" spans="2:7" ht="30" customHeight="1" x14ac:dyDescent="0.3">
      <c r="B5" s="244"/>
      <c r="C5" s="246"/>
      <c r="D5" s="156" t="s">
        <v>573</v>
      </c>
      <c r="E5" s="156" t="s">
        <v>572</v>
      </c>
      <c r="F5" s="156" t="s">
        <v>571</v>
      </c>
      <c r="G5" s="266"/>
    </row>
    <row r="6" spans="2:7" ht="30" customHeight="1" x14ac:dyDescent="0.3">
      <c r="B6" s="252" t="s">
        <v>577</v>
      </c>
      <c r="C6" s="254" t="s">
        <v>578</v>
      </c>
      <c r="D6" s="247" t="s">
        <v>484</v>
      </c>
      <c r="E6" s="165" t="s">
        <v>485</v>
      </c>
      <c r="F6" s="248" t="s">
        <v>487</v>
      </c>
      <c r="G6" s="267" t="s">
        <v>567</v>
      </c>
    </row>
    <row r="7" spans="2:7" ht="30" customHeight="1" x14ac:dyDescent="0.3">
      <c r="B7" s="253"/>
      <c r="C7" s="255"/>
      <c r="D7" s="247"/>
      <c r="E7" s="165" t="s">
        <v>486</v>
      </c>
      <c r="F7" s="248"/>
      <c r="G7" s="267"/>
    </row>
    <row r="8" spans="2:7" ht="30" customHeight="1" x14ac:dyDescent="0.3">
      <c r="B8" s="253"/>
      <c r="C8" s="256" t="s">
        <v>488</v>
      </c>
      <c r="D8" s="247" t="s">
        <v>489</v>
      </c>
      <c r="E8" s="165" t="s">
        <v>490</v>
      </c>
      <c r="F8" s="248" t="s">
        <v>492</v>
      </c>
      <c r="G8" s="267" t="s">
        <v>567</v>
      </c>
    </row>
    <row r="9" spans="2:7" ht="30" customHeight="1" x14ac:dyDescent="0.3">
      <c r="B9" s="253"/>
      <c r="C9" s="256"/>
      <c r="D9" s="247"/>
      <c r="E9" s="165" t="s">
        <v>699</v>
      </c>
      <c r="F9" s="248"/>
      <c r="G9" s="267"/>
    </row>
    <row r="10" spans="2:7" ht="30" customHeight="1" x14ac:dyDescent="0.3">
      <c r="B10" s="253"/>
      <c r="C10" s="256" t="s">
        <v>493</v>
      </c>
      <c r="D10" s="247" t="s">
        <v>494</v>
      </c>
      <c r="E10" s="165" t="s">
        <v>490</v>
      </c>
      <c r="F10" s="248" t="s">
        <v>487</v>
      </c>
      <c r="G10" s="267" t="s">
        <v>567</v>
      </c>
    </row>
    <row r="11" spans="2:7" ht="30" customHeight="1" x14ac:dyDescent="0.3">
      <c r="B11" s="253"/>
      <c r="C11" s="256"/>
      <c r="D11" s="247"/>
      <c r="E11" s="165" t="s">
        <v>491</v>
      </c>
      <c r="F11" s="248"/>
      <c r="G11" s="267"/>
    </row>
    <row r="12" spans="2:7" ht="30" customHeight="1" x14ac:dyDescent="0.3">
      <c r="B12" s="253"/>
      <c r="C12" s="256" t="s">
        <v>495</v>
      </c>
      <c r="D12" s="247" t="s">
        <v>496</v>
      </c>
      <c r="E12" s="165" t="s">
        <v>497</v>
      </c>
      <c r="F12" s="248" t="s">
        <v>678</v>
      </c>
      <c r="G12" s="267" t="s">
        <v>567</v>
      </c>
    </row>
    <row r="13" spans="2:7" ht="30" customHeight="1" x14ac:dyDescent="0.3">
      <c r="B13" s="253"/>
      <c r="C13" s="256"/>
      <c r="D13" s="247"/>
      <c r="E13" s="165" t="s">
        <v>498</v>
      </c>
      <c r="F13" s="248"/>
      <c r="G13" s="267"/>
    </row>
    <row r="14" spans="2:7" ht="30" customHeight="1" x14ac:dyDescent="0.3">
      <c r="B14" s="253"/>
      <c r="C14" s="256" t="s">
        <v>393</v>
      </c>
      <c r="D14" s="247" t="s">
        <v>499</v>
      </c>
      <c r="E14" s="165" t="s">
        <v>485</v>
      </c>
      <c r="F14" s="165" t="s">
        <v>487</v>
      </c>
      <c r="G14" s="267" t="s">
        <v>567</v>
      </c>
    </row>
    <row r="15" spans="2:7" ht="30" customHeight="1" x14ac:dyDescent="0.3">
      <c r="B15" s="253"/>
      <c r="C15" s="256"/>
      <c r="D15" s="247"/>
      <c r="E15" s="165" t="s">
        <v>500</v>
      </c>
      <c r="F15" s="165" t="s">
        <v>501</v>
      </c>
      <c r="G15" s="267"/>
    </row>
    <row r="16" spans="2:7" ht="30" customHeight="1" x14ac:dyDescent="0.3">
      <c r="B16" s="253"/>
      <c r="C16" s="256" t="s">
        <v>502</v>
      </c>
      <c r="D16" s="247" t="s">
        <v>503</v>
      </c>
      <c r="E16" s="165" t="s">
        <v>504</v>
      </c>
      <c r="F16" s="248" t="s">
        <v>506</v>
      </c>
      <c r="G16" s="267" t="s">
        <v>567</v>
      </c>
    </row>
    <row r="17" spans="2:7" ht="30" customHeight="1" x14ac:dyDescent="0.3">
      <c r="B17" s="253"/>
      <c r="C17" s="256"/>
      <c r="D17" s="247"/>
      <c r="E17" s="165" t="s">
        <v>505</v>
      </c>
      <c r="F17" s="248"/>
      <c r="G17" s="267"/>
    </row>
    <row r="18" spans="2:7" ht="30" customHeight="1" x14ac:dyDescent="0.3">
      <c r="B18" s="253"/>
      <c r="C18" s="256" t="s">
        <v>507</v>
      </c>
      <c r="D18" s="247" t="s">
        <v>508</v>
      </c>
      <c r="E18" s="165" t="s">
        <v>490</v>
      </c>
      <c r="F18" s="248" t="s">
        <v>510</v>
      </c>
      <c r="G18" s="267" t="s">
        <v>567</v>
      </c>
    </row>
    <row r="19" spans="2:7" ht="30" customHeight="1" x14ac:dyDescent="0.3">
      <c r="B19" s="253"/>
      <c r="C19" s="256"/>
      <c r="D19" s="247"/>
      <c r="E19" s="165" t="s">
        <v>509</v>
      </c>
      <c r="F19" s="248"/>
      <c r="G19" s="267"/>
    </row>
    <row r="20" spans="2:7" ht="30" customHeight="1" x14ac:dyDescent="0.3">
      <c r="B20" s="253"/>
      <c r="C20" s="256" t="s">
        <v>511</v>
      </c>
      <c r="D20" s="247" t="s">
        <v>512</v>
      </c>
      <c r="E20" s="165" t="s">
        <v>490</v>
      </c>
      <c r="F20" s="248" t="s">
        <v>514</v>
      </c>
      <c r="G20" s="267" t="s">
        <v>568</v>
      </c>
    </row>
    <row r="21" spans="2:7" ht="30" customHeight="1" x14ac:dyDescent="0.3">
      <c r="B21" s="253"/>
      <c r="C21" s="256"/>
      <c r="D21" s="247"/>
      <c r="E21" s="165" t="s">
        <v>513</v>
      </c>
      <c r="F21" s="248"/>
      <c r="G21" s="267"/>
    </row>
    <row r="22" spans="2:7" ht="30" customHeight="1" x14ac:dyDescent="0.3">
      <c r="B22" s="253"/>
      <c r="C22" s="256" t="s">
        <v>515</v>
      </c>
      <c r="D22" s="247" t="s">
        <v>516</v>
      </c>
      <c r="E22" s="165" t="s">
        <v>517</v>
      </c>
      <c r="F22" s="248" t="s">
        <v>487</v>
      </c>
      <c r="G22" s="267" t="s">
        <v>567</v>
      </c>
    </row>
    <row r="23" spans="2:7" ht="30" customHeight="1" x14ac:dyDescent="0.3">
      <c r="B23" s="253"/>
      <c r="C23" s="256"/>
      <c r="D23" s="247"/>
      <c r="E23" s="165" t="s">
        <v>518</v>
      </c>
      <c r="F23" s="248"/>
      <c r="G23" s="267"/>
    </row>
    <row r="24" spans="2:7" ht="30" customHeight="1" x14ac:dyDescent="0.3">
      <c r="B24" s="253"/>
      <c r="C24" s="256" t="s">
        <v>519</v>
      </c>
      <c r="D24" s="247" t="s">
        <v>520</v>
      </c>
      <c r="E24" s="165" t="s">
        <v>521</v>
      </c>
      <c r="F24" s="248" t="s">
        <v>506</v>
      </c>
      <c r="G24" s="267" t="s">
        <v>568</v>
      </c>
    </row>
    <row r="25" spans="2:7" ht="30" customHeight="1" x14ac:dyDescent="0.3">
      <c r="B25" s="253"/>
      <c r="C25" s="256"/>
      <c r="D25" s="247"/>
      <c r="E25" s="165" t="s">
        <v>522</v>
      </c>
      <c r="F25" s="248"/>
      <c r="G25" s="267"/>
    </row>
    <row r="26" spans="2:7" ht="30" customHeight="1" x14ac:dyDescent="0.3">
      <c r="B26" s="253"/>
      <c r="C26" s="256" t="s">
        <v>523</v>
      </c>
      <c r="D26" s="247" t="s">
        <v>560</v>
      </c>
      <c r="E26" s="165" t="s">
        <v>524</v>
      </c>
      <c r="F26" s="248" t="s">
        <v>487</v>
      </c>
      <c r="G26" s="267" t="s">
        <v>569</v>
      </c>
    </row>
    <row r="27" spans="2:7" ht="30" customHeight="1" x14ac:dyDescent="0.3">
      <c r="B27" s="253"/>
      <c r="C27" s="256"/>
      <c r="D27" s="247"/>
      <c r="E27" s="165" t="s">
        <v>525</v>
      </c>
      <c r="F27" s="248"/>
      <c r="G27" s="267"/>
    </row>
    <row r="28" spans="2:7" ht="30" customHeight="1" x14ac:dyDescent="0.3">
      <c r="B28" s="253"/>
      <c r="C28" s="256" t="s">
        <v>364</v>
      </c>
      <c r="D28" s="247" t="s">
        <v>526</v>
      </c>
      <c r="E28" s="165" t="s">
        <v>521</v>
      </c>
      <c r="F28" s="248" t="s">
        <v>487</v>
      </c>
      <c r="G28" s="267" t="s">
        <v>567</v>
      </c>
    </row>
    <row r="29" spans="2:7" ht="30" customHeight="1" x14ac:dyDescent="0.3">
      <c r="B29" s="253"/>
      <c r="C29" s="256"/>
      <c r="D29" s="247"/>
      <c r="E29" s="165" t="s">
        <v>522</v>
      </c>
      <c r="F29" s="248"/>
      <c r="G29" s="267"/>
    </row>
    <row r="30" spans="2:7" ht="30" customHeight="1" x14ac:dyDescent="0.3">
      <c r="B30" s="253"/>
      <c r="C30" s="256" t="s">
        <v>527</v>
      </c>
      <c r="D30" s="247" t="s">
        <v>528</v>
      </c>
      <c r="E30" s="165" t="s">
        <v>490</v>
      </c>
      <c r="F30" s="165" t="s">
        <v>487</v>
      </c>
      <c r="G30" s="267" t="s">
        <v>567</v>
      </c>
    </row>
    <row r="31" spans="2:7" ht="30" customHeight="1" x14ac:dyDescent="0.3">
      <c r="B31" s="253"/>
      <c r="C31" s="256"/>
      <c r="D31" s="247"/>
      <c r="E31" s="165" t="s">
        <v>529</v>
      </c>
      <c r="F31" s="165" t="s">
        <v>501</v>
      </c>
      <c r="G31" s="267"/>
    </row>
    <row r="32" spans="2:7" ht="30" customHeight="1" x14ac:dyDescent="0.3">
      <c r="B32" s="253"/>
      <c r="C32" s="256" t="s">
        <v>374</v>
      </c>
      <c r="D32" s="247" t="s">
        <v>530</v>
      </c>
      <c r="E32" s="165" t="s">
        <v>531</v>
      </c>
      <c r="F32" s="165" t="s">
        <v>487</v>
      </c>
      <c r="G32" s="267" t="s">
        <v>567</v>
      </c>
    </row>
    <row r="33" spans="2:7" ht="30" customHeight="1" x14ac:dyDescent="0.3">
      <c r="B33" s="253"/>
      <c r="C33" s="256"/>
      <c r="D33" s="247"/>
      <c r="E33" s="165" t="s">
        <v>532</v>
      </c>
      <c r="F33" s="165" t="s">
        <v>501</v>
      </c>
      <c r="G33" s="267"/>
    </row>
    <row r="34" spans="2:7" ht="30" customHeight="1" x14ac:dyDescent="0.3">
      <c r="B34" s="253"/>
      <c r="C34" s="256" t="s">
        <v>533</v>
      </c>
      <c r="D34" s="247" t="s">
        <v>534</v>
      </c>
      <c r="E34" s="165" t="s">
        <v>535</v>
      </c>
      <c r="F34" s="165" t="s">
        <v>487</v>
      </c>
      <c r="G34" s="267" t="s">
        <v>567</v>
      </c>
    </row>
    <row r="35" spans="2:7" ht="30" customHeight="1" thickBot="1" x14ac:dyDescent="0.35">
      <c r="B35" s="253"/>
      <c r="C35" s="257"/>
      <c r="D35" s="258"/>
      <c r="E35" s="166" t="s">
        <v>532</v>
      </c>
      <c r="F35" s="166" t="s">
        <v>501</v>
      </c>
      <c r="G35" s="267"/>
    </row>
    <row r="36" spans="2:7" ht="30" customHeight="1" x14ac:dyDescent="0.3">
      <c r="B36" s="253"/>
      <c r="C36" s="287" t="s">
        <v>536</v>
      </c>
      <c r="D36" s="288" t="s">
        <v>579</v>
      </c>
      <c r="E36" s="167" t="s">
        <v>537</v>
      </c>
      <c r="F36" s="167" t="s">
        <v>539</v>
      </c>
      <c r="G36" s="283" t="s">
        <v>568</v>
      </c>
    </row>
    <row r="37" spans="2:7" ht="30" customHeight="1" x14ac:dyDescent="0.3">
      <c r="B37" s="253"/>
      <c r="C37" s="260"/>
      <c r="D37" s="289"/>
      <c r="E37" s="168" t="s">
        <v>538</v>
      </c>
      <c r="F37" s="168" t="s">
        <v>540</v>
      </c>
      <c r="G37" s="284"/>
    </row>
    <row r="38" spans="2:7" ht="30" customHeight="1" thickBot="1" x14ac:dyDescent="0.35">
      <c r="B38" s="253"/>
      <c r="C38" s="262"/>
      <c r="D38" s="290"/>
      <c r="E38" s="169"/>
      <c r="F38" s="170" t="s">
        <v>541</v>
      </c>
      <c r="G38" s="285"/>
    </row>
    <row r="39" spans="2:7" ht="30" customHeight="1" x14ac:dyDescent="0.3">
      <c r="B39" s="171"/>
      <c r="C39" s="291" t="s">
        <v>542</v>
      </c>
      <c r="D39" s="292" t="s">
        <v>580</v>
      </c>
      <c r="E39" s="172" t="s">
        <v>543</v>
      </c>
      <c r="F39" s="172" t="s">
        <v>545</v>
      </c>
      <c r="G39" s="286" t="s">
        <v>570</v>
      </c>
    </row>
    <row r="40" spans="2:7" ht="30" customHeight="1" thickBot="1" x14ac:dyDescent="0.35">
      <c r="B40" s="171"/>
      <c r="C40" s="262"/>
      <c r="D40" s="290"/>
      <c r="E40" s="170" t="s">
        <v>544</v>
      </c>
      <c r="F40" s="170" t="s">
        <v>546</v>
      </c>
      <c r="G40" s="273"/>
    </row>
    <row r="41" spans="2:7" ht="56.25" customHeight="1" thickBot="1" x14ac:dyDescent="0.35">
      <c r="B41" s="173"/>
      <c r="C41" s="174" t="s">
        <v>547</v>
      </c>
      <c r="D41" s="175" t="s">
        <v>548</v>
      </c>
      <c r="E41" s="293" t="s">
        <v>549</v>
      </c>
      <c r="F41" s="293"/>
      <c r="G41" s="176" t="s">
        <v>570</v>
      </c>
    </row>
    <row r="42" spans="2:7" ht="38.25" customHeight="1" x14ac:dyDescent="0.3">
      <c r="B42" s="274" t="s">
        <v>562</v>
      </c>
      <c r="C42" s="275"/>
      <c r="D42" s="177" t="s">
        <v>550</v>
      </c>
      <c r="E42" s="269" t="s">
        <v>552</v>
      </c>
      <c r="F42" s="269"/>
      <c r="G42" s="286" t="s">
        <v>589</v>
      </c>
    </row>
    <row r="43" spans="2:7" ht="38.25" customHeight="1" x14ac:dyDescent="0.3">
      <c r="B43" s="276"/>
      <c r="C43" s="277"/>
      <c r="D43" s="178" t="s">
        <v>566</v>
      </c>
      <c r="E43" s="268" t="s">
        <v>553</v>
      </c>
      <c r="F43" s="268"/>
      <c r="G43" s="286"/>
    </row>
    <row r="44" spans="2:7" ht="38.25" customHeight="1" x14ac:dyDescent="0.3">
      <c r="B44" s="278"/>
      <c r="C44" s="279"/>
      <c r="D44" s="178" t="s">
        <v>551</v>
      </c>
      <c r="E44" s="268" t="s">
        <v>565</v>
      </c>
      <c r="F44" s="268"/>
      <c r="G44" s="282"/>
    </row>
    <row r="45" spans="2:7" ht="38.25" customHeight="1" x14ac:dyDescent="0.3">
      <c r="B45" s="280" t="s">
        <v>563</v>
      </c>
      <c r="C45" s="281"/>
      <c r="D45" s="178" t="s">
        <v>554</v>
      </c>
      <c r="E45" s="268" t="s">
        <v>555</v>
      </c>
      <c r="F45" s="268"/>
      <c r="G45" s="272" t="s">
        <v>588</v>
      </c>
    </row>
    <row r="46" spans="2:7" ht="38.25" customHeight="1" x14ac:dyDescent="0.3">
      <c r="B46" s="276"/>
      <c r="C46" s="277"/>
      <c r="D46" s="178" t="s">
        <v>564</v>
      </c>
      <c r="E46" s="268" t="s">
        <v>587</v>
      </c>
      <c r="F46" s="268"/>
      <c r="G46" s="282"/>
    </row>
    <row r="47" spans="2:7" ht="38.25" customHeight="1" x14ac:dyDescent="0.3">
      <c r="B47" s="259" t="s">
        <v>556</v>
      </c>
      <c r="C47" s="260"/>
      <c r="D47" s="178" t="s">
        <v>557</v>
      </c>
      <c r="E47" s="263" t="s">
        <v>559</v>
      </c>
      <c r="F47" s="263"/>
      <c r="G47" s="272" t="s">
        <v>588</v>
      </c>
    </row>
    <row r="48" spans="2:7" ht="38.25" customHeight="1" thickBot="1" x14ac:dyDescent="0.35">
      <c r="B48" s="261"/>
      <c r="C48" s="262"/>
      <c r="D48" s="179" t="s">
        <v>558</v>
      </c>
      <c r="E48" s="264"/>
      <c r="F48" s="264"/>
      <c r="G48" s="273"/>
    </row>
  </sheetData>
  <sheetProtection algorithmName="SHA-512" hashValue="ljTZ6szAz5PgWgvUeTAxEZLgoQ8MF5ic/0xuRiVlAclIISQevZSY2N+qMEh143+QHl+CVQohsHvWd9I6wY3ZXQ==" saltValue="SDyJJmruM0PNRCYRZQnD0w==" spinCount="100000" sheet="1" objects="1" scenarios="1"/>
  <mergeCells count="81">
    <mergeCell ref="B2:D2"/>
    <mergeCell ref="G47:G48"/>
    <mergeCell ref="B42:C44"/>
    <mergeCell ref="B45:C46"/>
    <mergeCell ref="G45:G46"/>
    <mergeCell ref="G32:G33"/>
    <mergeCell ref="G34:G35"/>
    <mergeCell ref="G36:G38"/>
    <mergeCell ref="G39:G40"/>
    <mergeCell ref="G42:G44"/>
    <mergeCell ref="C36:C38"/>
    <mergeCell ref="D36:D38"/>
    <mergeCell ref="C39:C40"/>
    <mergeCell ref="D39:D40"/>
    <mergeCell ref="E41:F41"/>
    <mergeCell ref="G22:G23"/>
    <mergeCell ref="G24:G25"/>
    <mergeCell ref="G26:G27"/>
    <mergeCell ref="G28:G29"/>
    <mergeCell ref="G14:G15"/>
    <mergeCell ref="G30:G31"/>
    <mergeCell ref="B47:C48"/>
    <mergeCell ref="E47:F48"/>
    <mergeCell ref="G4:G5"/>
    <mergeCell ref="G6:G7"/>
    <mergeCell ref="G8:G9"/>
    <mergeCell ref="G10:G11"/>
    <mergeCell ref="G12:G13"/>
    <mergeCell ref="G16:G17"/>
    <mergeCell ref="G18:G19"/>
    <mergeCell ref="G20:G21"/>
    <mergeCell ref="E45:F45"/>
    <mergeCell ref="E46:F46"/>
    <mergeCell ref="E42:F42"/>
    <mergeCell ref="E43:F43"/>
    <mergeCell ref="E44:F44"/>
    <mergeCell ref="C30:C31"/>
    <mergeCell ref="D30:D31"/>
    <mergeCell ref="C32:C33"/>
    <mergeCell ref="D32:D33"/>
    <mergeCell ref="C34:C35"/>
    <mergeCell ref="D34:D35"/>
    <mergeCell ref="C26:C27"/>
    <mergeCell ref="D26:D27"/>
    <mergeCell ref="F26:F27"/>
    <mergeCell ref="C28:C29"/>
    <mergeCell ref="D28:D29"/>
    <mergeCell ref="F28:F29"/>
    <mergeCell ref="C22:C23"/>
    <mergeCell ref="D22:D23"/>
    <mergeCell ref="F22:F23"/>
    <mergeCell ref="C24:C25"/>
    <mergeCell ref="D24:D25"/>
    <mergeCell ref="F24:F25"/>
    <mergeCell ref="C18:C19"/>
    <mergeCell ref="D18:D19"/>
    <mergeCell ref="F18:F19"/>
    <mergeCell ref="C20:C21"/>
    <mergeCell ref="D20:D21"/>
    <mergeCell ref="F20:F21"/>
    <mergeCell ref="C12:C13"/>
    <mergeCell ref="D12:D13"/>
    <mergeCell ref="F12:F13"/>
    <mergeCell ref="C14:C15"/>
    <mergeCell ref="D14:D15"/>
    <mergeCell ref="B4:B5"/>
    <mergeCell ref="C4:C5"/>
    <mergeCell ref="D6:D7"/>
    <mergeCell ref="F6:F7"/>
    <mergeCell ref="D4:F4"/>
    <mergeCell ref="B6:B38"/>
    <mergeCell ref="C6:C7"/>
    <mergeCell ref="C16:C17"/>
    <mergeCell ref="D16:D17"/>
    <mergeCell ref="F16:F17"/>
    <mergeCell ref="C8:C9"/>
    <mergeCell ref="D8:D9"/>
    <mergeCell ref="F8:F9"/>
    <mergeCell ref="C10:C11"/>
    <mergeCell ref="D10:D11"/>
    <mergeCell ref="F10:F11"/>
  </mergeCells>
  <phoneticPr fontId="1" type="noConversion"/>
  <hyperlinks>
    <hyperlink ref="E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26.6</vt:lpstr>
      <vt:lpstr>기관검색</vt:lpstr>
      <vt:lpstr>26년 제공기관 리스트</vt:lpstr>
      <vt:lpstr>서비스별 설명 요약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2026-06-25T05:36:38Z</cp:lastPrinted>
  <dcterms:created xsi:type="dcterms:W3CDTF">2017-02-19T08:05:19Z</dcterms:created>
  <dcterms:modified xsi:type="dcterms:W3CDTF">2026-07-15T10:22:21Z</dcterms:modified>
</cp:coreProperties>
</file>